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aghav\Downloads\"/>
    </mc:Choice>
  </mc:AlternateContent>
  <xr:revisionPtr revIDLastSave="0" documentId="13_ncr:1_{114AF21F-D541-4011-82B0-9D1DE9E9A59D}" xr6:coauthVersionLast="47" xr6:coauthVersionMax="47" xr10:uidLastSave="{00000000-0000-0000-0000-000000000000}"/>
  <bookViews>
    <workbookView xWindow="-108" yWindow="-108" windowWidth="23256" windowHeight="12456" xr2:uid="{9F373D6A-D5C5-4D41-989E-83A5B0A0442D}"/>
  </bookViews>
  <sheets>
    <sheet name="Sheet1" sheetId="1" r:id="rId1"/>
    <sheet name="Holdings" sheetId="2" r:id="rId2"/>
    <sheet name="Sheet4" sheetId="4" r:id="rId3"/>
  </sheets>
  <definedNames>
    <definedName name="_xlnm._FilterDatabase" localSheetId="1" hidden="1">Holdings!$F$4:$G$4</definedName>
    <definedName name="_xlnm._FilterDatabase" localSheetId="0" hidden="1">Sheet1!$C$137:$M$137</definedName>
    <definedName name="_xlnm._FilterDatabase" localSheetId="2" hidden="1">Sheet4!$B$16:$E$16</definedName>
    <definedName name="_xlnm.Print_Area" localSheetId="0">Sheet1!$L$10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29" i="4"/>
  <c r="I28" i="4"/>
  <c r="I27" i="4"/>
  <c r="I26" i="4"/>
  <c r="I25" i="4"/>
  <c r="F28" i="4"/>
  <c r="F29" i="4"/>
  <c r="F27" i="4"/>
  <c r="F26" i="4"/>
  <c r="F25" i="4"/>
</calcChain>
</file>

<file path=xl/sharedStrings.xml><?xml version="1.0" encoding="utf-8"?>
<sst xmlns="http://schemas.openxmlformats.org/spreadsheetml/2006/main" count="470" uniqueCount="261">
  <si>
    <t>Academic Project</t>
  </si>
  <si>
    <t>Analysis Report</t>
  </si>
  <si>
    <t>Fund &amp; Scheme Details</t>
  </si>
  <si>
    <t>Inception Date:</t>
  </si>
  <si>
    <t>AUM (in Crs) as at 31st Jan,2025;</t>
  </si>
  <si>
    <t>Plan Type:</t>
  </si>
  <si>
    <t>Asset Class:</t>
  </si>
  <si>
    <t>Scheme Type - Market Cap:</t>
  </si>
  <si>
    <t>Benchmark:</t>
  </si>
  <si>
    <t>Expense Ratio:</t>
  </si>
  <si>
    <t>Exit Load:</t>
  </si>
  <si>
    <t xml:space="preserve"> Regular (Growth)</t>
  </si>
  <si>
    <t>Equity : Small Cap</t>
  </si>
  <si>
    <t>Equity</t>
  </si>
  <si>
    <t>Nifty Smallcap 250 - TRI</t>
  </si>
  <si>
    <t>Fund Manager(S);</t>
  </si>
  <si>
    <t>Tejas Sheth, Mayank Hyanki, Krishnaa N</t>
  </si>
  <si>
    <t>Investment Philosophy</t>
  </si>
  <si>
    <t>Axis Small Cap Regular Fund</t>
  </si>
  <si>
    <t>Top 10 Holdings</t>
  </si>
  <si>
    <t>Clearing Corporation Of India Ltd.</t>
  </si>
  <si>
    <t>Multi Commodity Exchange Of India Ltd.</t>
  </si>
  <si>
    <t>CCL Products (India) Ltd.</t>
  </si>
  <si>
    <t>Krishna Institute of Medical Sciences Ltd</t>
  </si>
  <si>
    <t>City Union Bank Ltd.</t>
  </si>
  <si>
    <t>JB Chemicals &amp; Pharmaceuticals Ltd.</t>
  </si>
  <si>
    <t>Blue Star Ltd.</t>
  </si>
  <si>
    <t>Brigade Enterprises Ltd.</t>
  </si>
  <si>
    <t>Cholamandalam Financial Holdings Ltd.</t>
  </si>
  <si>
    <t>Can Fin Homes Ltd.</t>
  </si>
  <si>
    <t>Top Sector Holdings By the Fund</t>
  </si>
  <si>
    <t>Top Holdings</t>
  </si>
  <si>
    <t>Company</t>
  </si>
  <si>
    <t>Sector</t>
  </si>
  <si>
    <t>Financials</t>
  </si>
  <si>
    <t>FMCG</t>
  </si>
  <si>
    <t>Healthcare</t>
  </si>
  <si>
    <t>Consumer Durables</t>
  </si>
  <si>
    <t>Construction</t>
  </si>
  <si>
    <t>PB Fintech Ltd.</t>
  </si>
  <si>
    <t>Karur Vysya Bank Ltd.</t>
  </si>
  <si>
    <t>Vesuvius India Ltd.</t>
  </si>
  <si>
    <t>Capital Goods</t>
  </si>
  <si>
    <t>JK Lakshmi Cement Ltd.</t>
  </si>
  <si>
    <t>Craftsman Automation Ltd.</t>
  </si>
  <si>
    <t>Automobile and Ancillaries</t>
  </si>
  <si>
    <t>Minda Corporation Ltd.</t>
  </si>
  <si>
    <t>Navin Fluorine International Ltd.</t>
  </si>
  <si>
    <t>Chemicals</t>
  </si>
  <si>
    <t>Sai Life Sciences Ltd.</t>
  </si>
  <si>
    <t>Narayana Hrudayalaya Ltd.</t>
  </si>
  <si>
    <t>The Phoenix Mills Ltd.</t>
  </si>
  <si>
    <t>Ahluwalia Contracts (India) Ltd.</t>
  </si>
  <si>
    <t>Fine Organic Industries Ltd.</t>
  </si>
  <si>
    <t>Galaxy Surfactants Ltd.</t>
  </si>
  <si>
    <t>Tata Consultancy Services Ltd.</t>
  </si>
  <si>
    <t>Technology</t>
  </si>
  <si>
    <t>KFin Technologies Ltd.</t>
  </si>
  <si>
    <t>HDFC Bank Ltd.</t>
  </si>
  <si>
    <t>SJS Enterprises Ltd.</t>
  </si>
  <si>
    <t>Reliance Industries Ltd.</t>
  </si>
  <si>
    <t>Energy</t>
  </si>
  <si>
    <t>Mrs. Bectors Food Specialities Ltd.</t>
  </si>
  <si>
    <t>Kaynes Technology India Ltd.</t>
  </si>
  <si>
    <t>DOMS Industries Ltd.</t>
  </si>
  <si>
    <t>Laurus Labs Ltd.</t>
  </si>
  <si>
    <t>Kalpataru Projects International Ltd.</t>
  </si>
  <si>
    <t>Infrastructure</t>
  </si>
  <si>
    <t>CreditAccess Grameen Ltd.</t>
  </si>
  <si>
    <t>Kirloskar Oil Engines Ltd.</t>
  </si>
  <si>
    <t>Union Bank Of India</t>
  </si>
  <si>
    <t>RHI Magnesita India Ltd.</t>
  </si>
  <si>
    <t>Sagility Ltd.</t>
  </si>
  <si>
    <t>Miscellaneous</t>
  </si>
  <si>
    <t>India Shelter Finance Corporation Ltd.</t>
  </si>
  <si>
    <t>Syrma SGS Technology Ltd.</t>
  </si>
  <si>
    <t>Data Patterns (India) Ltd.</t>
  </si>
  <si>
    <t>Vijaya Diagnostic Centre Ltd.</t>
  </si>
  <si>
    <t>Affle 3i Ltd.</t>
  </si>
  <si>
    <t>Coforge Ltd.</t>
  </si>
  <si>
    <t>Computer Age Management Services Ltd.</t>
  </si>
  <si>
    <t>Sudarshan Chemical Industries Ltd.</t>
  </si>
  <si>
    <t>Sansera Engineering Ltd.</t>
  </si>
  <si>
    <t>Avalon Technologies Ltd.</t>
  </si>
  <si>
    <t>Central Depository Services (India) Ltd.</t>
  </si>
  <si>
    <t>Jubilant Ingrevia Ltd.</t>
  </si>
  <si>
    <t>Bharat Dynamics Ltd.</t>
  </si>
  <si>
    <t>Ujjivan Small Finance Bank Ltd.</t>
  </si>
  <si>
    <t>Crompton Greaves Consumer Electricals Ltd.</t>
  </si>
  <si>
    <t>Radico Khaitan Ltd.</t>
  </si>
  <si>
    <t>Aptus Value Housing Finance India Ltd.</t>
  </si>
  <si>
    <t>Chemplast Sanmar Ltd.</t>
  </si>
  <si>
    <t>Tech Mahindra Ltd.</t>
  </si>
  <si>
    <t>Neogen Chemicals Ltd.</t>
  </si>
  <si>
    <t>Coal India Ltd.</t>
  </si>
  <si>
    <t>CIE Automotive India Ltd.</t>
  </si>
  <si>
    <t>Gujarat Fluorochemicals Ltd.</t>
  </si>
  <si>
    <t>Birlasoft Ltd.</t>
  </si>
  <si>
    <t>Grindwell Norton Ltd.</t>
  </si>
  <si>
    <t>Hindalco Industries Ltd.</t>
  </si>
  <si>
    <t>Metals</t>
  </si>
  <si>
    <t>Arvind Fashions Ltd.</t>
  </si>
  <si>
    <t>Retail and Other Services</t>
  </si>
  <si>
    <t>TBO Tek Ltd.</t>
  </si>
  <si>
    <t>Travel</t>
  </si>
  <si>
    <t>Devyani International Ltd.</t>
  </si>
  <si>
    <t>Inventurus Knowledge Solutions Ltd.</t>
  </si>
  <si>
    <t>RR Kabel Ltd.</t>
  </si>
  <si>
    <t>Anant Raj Ltd.</t>
  </si>
  <si>
    <t>RateGain Travel Technologies Ltd.</t>
  </si>
  <si>
    <t>PNB Housing Finance Ltd.</t>
  </si>
  <si>
    <t>Tata Consumer Products Ltd.</t>
  </si>
  <si>
    <t>Healthcare Global Enterprises Ltd.</t>
  </si>
  <si>
    <t>Welspun Corp Ltd.</t>
  </si>
  <si>
    <t>Niva Bupa Health Insurance Company Ltd.</t>
  </si>
  <si>
    <t>Carborundum Universal Ltd.</t>
  </si>
  <si>
    <t>Mahanagar Gas Ltd.</t>
  </si>
  <si>
    <t>Onesource Specialty Pharma Ltd.</t>
  </si>
  <si>
    <t>Rolex Rings Ltd</t>
  </si>
  <si>
    <t>Orient Electric Ltd.</t>
  </si>
  <si>
    <t>Equitas Small Finance Bank Ltd.</t>
  </si>
  <si>
    <t>Apar Industries Ltd.</t>
  </si>
  <si>
    <t>Mahindra Lifespace Developers Ltd.</t>
  </si>
  <si>
    <t>Tenneco Clean Air India Ltd.</t>
  </si>
  <si>
    <t>UNO Minda Ltd.</t>
  </si>
  <si>
    <t>Deepak Fertilisers And Petrochemicals Corporation Ltd.</t>
  </si>
  <si>
    <t>Alembic Pharmaceuticals Ltd.</t>
  </si>
  <si>
    <t>Time Technoplast Ltd.</t>
  </si>
  <si>
    <t>Gokaldas Exports Ltd.</t>
  </si>
  <si>
    <t>Textile</t>
  </si>
  <si>
    <t>Aditya Vision Ltd.</t>
  </si>
  <si>
    <t>Balrampur Chini Mills Ltd.</t>
  </si>
  <si>
    <t>Delhivery Ltd.</t>
  </si>
  <si>
    <t>Logistics</t>
  </si>
  <si>
    <t>Azad Engineering Ltd.</t>
  </si>
  <si>
    <t>Jain Resource Recycling Ltd.</t>
  </si>
  <si>
    <t>L&amp;T Finance Ltd.</t>
  </si>
  <si>
    <t>Amber Enterprises India Ltd.</t>
  </si>
  <si>
    <t>Timken India Ltd.</t>
  </si>
  <si>
    <t>Rainbow Children's Medicare Ltd.</t>
  </si>
  <si>
    <t>PG Electroplast Ltd.</t>
  </si>
  <si>
    <t>Premier Energies Ltd.</t>
  </si>
  <si>
    <t>Jyoti CNC Automation Ltd.</t>
  </si>
  <si>
    <t>CESC Ltd.</t>
  </si>
  <si>
    <t>Chalet Hotels Ltd.</t>
  </si>
  <si>
    <t>Heidelberg Cement India Ltd.</t>
  </si>
  <si>
    <t>Gland Pharma Ltd.</t>
  </si>
  <si>
    <t>PNC Infratech Ltd.</t>
  </si>
  <si>
    <t>Havells India Ltd.</t>
  </si>
  <si>
    <t>Titagarh Rail Systems Ltd.</t>
  </si>
  <si>
    <t>Cohance Lifesciences Ltd.</t>
  </si>
  <si>
    <t>Sudeep Pharma Ltd.</t>
  </si>
  <si>
    <t>Firstsource Solutions Ltd.</t>
  </si>
  <si>
    <t>Alicon Castalloy Ltd.</t>
  </si>
  <si>
    <t>Jyothy Labs Ltd.</t>
  </si>
  <si>
    <t>Ellenbarrie Industrial Gases Ltd.</t>
  </si>
  <si>
    <t>Strides Pharma Science Ltd.</t>
  </si>
  <si>
    <t>JM Financial Ltd.</t>
  </si>
  <si>
    <t>Aadhar Housing Finance Ltd.</t>
  </si>
  <si>
    <t>KNR Constructions Ltd.</t>
  </si>
  <si>
    <t>Whirlpool Of India Ltd.</t>
  </si>
  <si>
    <t>SBFC Finance Ltd.</t>
  </si>
  <si>
    <t>Suprajit Engineering Ltd.</t>
  </si>
  <si>
    <t>CG Power and Industrial Solutions Ltd.</t>
  </si>
  <si>
    <t>Midwest Ltd.</t>
  </si>
  <si>
    <t>PDS Ltd.</t>
  </si>
  <si>
    <t>Container Corporation Of India Ltd.</t>
  </si>
  <si>
    <t>TeamLease Services Ltd.</t>
  </si>
  <si>
    <t>Sharda Motor Industries Ltd.</t>
  </si>
  <si>
    <t>Engineers India Ltd.</t>
  </si>
  <si>
    <t>Fortis Healthcare Ltd.</t>
  </si>
  <si>
    <t>Prudent Corporate Advisory Services Ltd.</t>
  </si>
  <si>
    <t>Happy Forgings Ltd.</t>
  </si>
  <si>
    <t>Aarti Industries Ltd.</t>
  </si>
  <si>
    <t>Aditya Birla Real Estate Ltd.</t>
  </si>
  <si>
    <t>Electronics Mart India Ltd.</t>
  </si>
  <si>
    <t>Aequs Ltd.</t>
  </si>
  <si>
    <t>Ather Energy Ltd.</t>
  </si>
  <si>
    <t>Aditya Infotech Ltd.</t>
  </si>
  <si>
    <t>Atlanta Electricals Ltd.</t>
  </si>
  <si>
    <t>Hi-Tech Pipes Ltd.</t>
  </si>
  <si>
    <t>Assets %</t>
  </si>
  <si>
    <t>SIP Perfomance Chart</t>
  </si>
  <si>
    <t>Lumpsum Perfomance Chart</t>
  </si>
  <si>
    <t>Invested Value</t>
  </si>
  <si>
    <t>Market Value</t>
  </si>
  <si>
    <t>XIRR</t>
  </si>
  <si>
    <t>Years</t>
  </si>
  <si>
    <t>SIP Amount of 10000 Per Month.</t>
  </si>
  <si>
    <t>Lumpsum Amount of 100000 Rupees</t>
  </si>
  <si>
    <t>Brief Overview</t>
  </si>
  <si>
    <t>Returns Analysis</t>
  </si>
  <si>
    <t>Particulars</t>
  </si>
  <si>
    <t>Axis Small Cap Fund</t>
  </si>
  <si>
    <t>BSE Sensex</t>
  </si>
  <si>
    <t>5Y</t>
  </si>
  <si>
    <t>4Y</t>
  </si>
  <si>
    <t>3Y</t>
  </si>
  <si>
    <t>2Y</t>
  </si>
  <si>
    <t>1Y</t>
  </si>
  <si>
    <t>Risk Analysis</t>
  </si>
  <si>
    <t>SD</t>
  </si>
  <si>
    <t>Sharpe Ratio</t>
  </si>
  <si>
    <t>R2</t>
  </si>
  <si>
    <t>Beta</t>
  </si>
  <si>
    <t>Alpha</t>
  </si>
  <si>
    <t>Portfolio Analysis</t>
  </si>
  <si>
    <t>Measures</t>
  </si>
  <si>
    <t>Price/Earnings</t>
  </si>
  <si>
    <t>Price/Books</t>
  </si>
  <si>
    <t>Price/Sales</t>
  </si>
  <si>
    <t>Price/Cash Flow</t>
  </si>
  <si>
    <t>Dividend Yield %</t>
  </si>
  <si>
    <t>Historical Earnings %</t>
  </si>
  <si>
    <t>Sales Growth %</t>
  </si>
  <si>
    <t>Cash-Flow Growth %</t>
  </si>
  <si>
    <t>Book-Value Growth %</t>
  </si>
  <si>
    <t>Long Term earnings %</t>
  </si>
  <si>
    <t xml:space="preserve">Investment </t>
  </si>
  <si>
    <t>Cat. Average</t>
  </si>
  <si>
    <t>Index</t>
  </si>
  <si>
    <t>Cat. Avg</t>
  </si>
  <si>
    <t>Metrics</t>
  </si>
  <si>
    <t>Sector wise Holding %</t>
  </si>
  <si>
    <t>Sectors</t>
  </si>
  <si>
    <t>Basic Materials</t>
  </si>
  <si>
    <t>Consumer Cyclical</t>
  </si>
  <si>
    <t>Financial Services</t>
  </si>
  <si>
    <t>Real Estate</t>
  </si>
  <si>
    <t>Communication Service</t>
  </si>
  <si>
    <t>Industrials</t>
  </si>
  <si>
    <t>Consumer Defense</t>
  </si>
  <si>
    <t>Utilities</t>
  </si>
  <si>
    <t>Invetsment %</t>
  </si>
  <si>
    <t>Category %</t>
  </si>
  <si>
    <t>Investment%</t>
  </si>
  <si>
    <t>Peer Comparison</t>
  </si>
  <si>
    <t>Fund</t>
  </si>
  <si>
    <t>Return (%)</t>
  </si>
  <si>
    <t>1 Yr</t>
  </si>
  <si>
    <t>3 Yr</t>
  </si>
  <si>
    <t>Axis Small Cap Fund-Reg(G)</t>
  </si>
  <si>
    <t>Quant Small Cap Fund(G)</t>
  </si>
  <si>
    <t>Nippon India Small Cap Fund(G)</t>
  </si>
  <si>
    <t>Bandhan Small Cap Fund-Reg(G)</t>
  </si>
  <si>
    <t>Invesco India Smallcap Fund-Reg(G)</t>
  </si>
  <si>
    <t>Axis Small Cap Fund - Reg(G)</t>
  </si>
  <si>
    <t>AUM(in Cr)</t>
  </si>
  <si>
    <t>Expense(%)</t>
  </si>
  <si>
    <t>6 M</t>
  </si>
  <si>
    <t>5Yr</t>
  </si>
  <si>
    <t>Historical Performance</t>
  </si>
  <si>
    <t>Category Avg.</t>
  </si>
  <si>
    <t>+/- Category</t>
  </si>
  <si>
    <t>Rank (in Category)</t>
  </si>
  <si>
    <t>No. of Funds (in Cat.)</t>
  </si>
  <si>
    <t>Concentration</t>
  </si>
  <si>
    <t>No. of Stocks</t>
  </si>
  <si>
    <t>Top 10 Stocks info</t>
  </si>
  <si>
    <t>Top 5 Stocks info</t>
  </si>
  <si>
    <t>Top 3 Sectors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</si>
</sst>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i/>
      <sz val="9"/>
      <color theme="0" tint="-0.34998626667073579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2"/>
      <color rgb="FFAE275F"/>
      <name val="Calibri"/>
      <family val="2"/>
    </font>
    <font>
      <sz val="1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AE275F"/>
      </top>
      <bottom style="medium">
        <color rgb="FFAE275F"/>
      </bottom>
      <diagonal/>
    </border>
    <border>
      <left/>
      <right/>
      <top/>
      <bottom style="thick">
        <color rgb="FFAE275F"/>
      </bottom>
      <diagonal/>
    </border>
    <border>
      <left/>
      <right/>
      <top/>
      <bottom style="medium">
        <color rgb="FFAE275F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rgb="FFAE275F"/>
      </bottom>
      <diagonal/>
    </border>
    <border>
      <left/>
      <right/>
      <top style="medium">
        <color rgb="FFAE275F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medium">
        <color rgb="FFAE275F"/>
      </top>
      <bottom/>
      <diagonal/>
    </border>
    <border>
      <left/>
      <right/>
      <top/>
      <bottom style="dashed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0" fillId="0" borderId="2" xfId="0" applyBorder="1"/>
    <xf numFmtId="0" fontId="0" fillId="2" borderId="0" xfId="0" applyFill="1"/>
    <xf numFmtId="0" fontId="7" fillId="3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15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0" fontId="0" fillId="0" borderId="4" xfId="0" applyNumberFormat="1" applyBorder="1" applyAlignment="1">
      <alignment horizontal="right"/>
    </xf>
    <xf numFmtId="0" fontId="0" fillId="0" borderId="6" xfId="0" applyBorder="1"/>
    <xf numFmtId="0" fontId="0" fillId="4" borderId="0" xfId="0" applyFill="1"/>
    <xf numFmtId="164" fontId="0" fillId="0" borderId="0" xfId="1" applyNumberFormat="1" applyFont="1"/>
    <xf numFmtId="10" fontId="0" fillId="0" borderId="0" xfId="1" applyNumberFormat="1" applyFont="1"/>
    <xf numFmtId="10" fontId="1" fillId="0" borderId="0" xfId="1" applyNumberFormat="1" applyFont="1"/>
    <xf numFmtId="10" fontId="1" fillId="4" borderId="0" xfId="1" applyNumberFormat="1" applyFont="1" applyFill="1"/>
    <xf numFmtId="0" fontId="0" fillId="0" borderId="0" xfId="0" applyAlignment="1">
      <alignment horizontal="left"/>
    </xf>
    <xf numFmtId="0" fontId="2" fillId="5" borderId="0" xfId="0" applyFont="1" applyFill="1"/>
    <xf numFmtId="10" fontId="0" fillId="0" borderId="3" xfId="1" applyNumberFormat="1" applyFont="1" applyBorder="1"/>
    <xf numFmtId="0" fontId="4" fillId="0" borderId="0" xfId="0" applyFont="1" applyAlignment="1">
      <alignment horizontal="left"/>
    </xf>
    <xf numFmtId="0" fontId="0" fillId="0" borderId="8" xfId="0" applyBorder="1"/>
    <xf numFmtId="10" fontId="0" fillId="0" borderId="0" xfId="0" applyNumberFormat="1"/>
    <xf numFmtId="2" fontId="0" fillId="0" borderId="0" xfId="1" applyNumberFormat="1" applyFont="1"/>
    <xf numFmtId="0" fontId="3" fillId="0" borderId="9" xfId="0" applyFont="1" applyBorder="1"/>
    <xf numFmtId="0" fontId="0" fillId="0" borderId="9" xfId="0" applyBorder="1"/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0" fillId="2" borderId="0" xfId="0" applyFill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0" xfId="0" applyBorder="1"/>
    <xf numFmtId="2" fontId="0" fillId="0" borderId="0" xfId="0" applyNumberFormat="1" applyBorder="1" applyAlignment="1">
      <alignment horizontal="right"/>
    </xf>
    <xf numFmtId="2" fontId="0" fillId="0" borderId="0" xfId="0" applyNumberFormat="1" applyBorder="1"/>
    <xf numFmtId="2" fontId="0" fillId="0" borderId="4" xfId="0" applyNumberFormat="1" applyBorder="1" applyAlignment="1">
      <alignment horizontal="right"/>
    </xf>
    <xf numFmtId="2" fontId="0" fillId="0" borderId="4" xfId="0" applyNumberForma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4" fillId="0" borderId="0" xfId="0" applyFont="1"/>
    <xf numFmtId="0" fontId="8" fillId="0" borderId="9" xfId="0" applyFont="1" applyBorder="1"/>
    <xf numFmtId="0" fontId="9" fillId="0" borderId="9" xfId="0" applyFont="1" applyBorder="1"/>
    <xf numFmtId="0" fontId="8" fillId="0" borderId="12" xfId="0" applyFont="1" applyBorder="1"/>
    <xf numFmtId="0" fontId="0" fillId="0" borderId="12" xfId="0" applyBorder="1"/>
    <xf numFmtId="0" fontId="8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0" fontId="0" fillId="0" borderId="15" xfId="0" applyNumberFormat="1" applyBorder="1"/>
    <xf numFmtId="0" fontId="0" fillId="0" borderId="17" xfId="0" applyBorder="1"/>
    <xf numFmtId="0" fontId="3" fillId="0" borderId="16" xfId="0" applyFont="1" applyBorder="1" applyAlignment="1">
      <alignment horizontal="left" vertical="center"/>
    </xf>
    <xf numFmtId="0" fontId="0" fillId="0" borderId="16" xfId="0" applyBorder="1"/>
    <xf numFmtId="0" fontId="3" fillId="0" borderId="16" xfId="0" applyFont="1" applyBorder="1" applyAlignment="1">
      <alignment horizontal="right" vertical="center"/>
    </xf>
    <xf numFmtId="0" fontId="3" fillId="0" borderId="16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11" xfId="0" applyBorder="1"/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2" fontId="0" fillId="0" borderId="17" xfId="0" applyNumberFormat="1" applyBorder="1"/>
    <xf numFmtId="0" fontId="0" fillId="0" borderId="13" xfId="0" applyBorder="1" applyAlignment="1">
      <alignment horizontal="left"/>
    </xf>
    <xf numFmtId="2" fontId="0" fillId="0" borderId="13" xfId="0" applyNumberForma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E275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5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E38-44D1-A1A8-731D06BA2294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38-44D1-A1A8-731D06BA229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38-44D1-A1A8-731D06BA2294}"/>
              </c:ext>
            </c:extLst>
          </c:dPt>
          <c:dPt>
            <c:idx val="3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38-44D1-A1A8-731D06BA2294}"/>
              </c:ext>
            </c:extLst>
          </c:dPt>
          <c:dPt>
            <c:idx val="4"/>
            <c:bubble3D val="0"/>
            <c:spPr>
              <a:solidFill>
                <a:schemeClr val="accent2">
                  <a:shade val="5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E38-44D1-A1A8-731D06BA22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Holdings!$F$5:$F$9</c:f>
              <c:strCache>
                <c:ptCount val="5"/>
                <c:pt idx="0">
                  <c:v>Financials</c:v>
                </c:pt>
                <c:pt idx="1">
                  <c:v>Healthcare</c:v>
                </c:pt>
                <c:pt idx="2">
                  <c:v>Capital Goods</c:v>
                </c:pt>
                <c:pt idx="3">
                  <c:v>FMCG</c:v>
                </c:pt>
                <c:pt idx="4">
                  <c:v>Automobile and Ancillaries</c:v>
                </c:pt>
              </c:strCache>
            </c:strRef>
          </c:cat>
          <c:val>
            <c:numRef>
              <c:f>Holdings!$G$5:$G$9</c:f>
              <c:numCache>
                <c:formatCode>General</c:formatCode>
                <c:ptCount val="5"/>
                <c:pt idx="0">
                  <c:v>21.389999999999997</c:v>
                </c:pt>
                <c:pt idx="1">
                  <c:v>11.58</c:v>
                </c:pt>
                <c:pt idx="2">
                  <c:v>9.85</c:v>
                </c:pt>
                <c:pt idx="3">
                  <c:v>7.6400000000000006</c:v>
                </c:pt>
                <c:pt idx="4">
                  <c:v>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38-44D1-A1A8-731D06BA229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659912134639071"/>
          <c:y val="0.10008729045078217"/>
          <c:w val="0.33152936528095273"/>
          <c:h val="0.7700036644114151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Sheet4!$C$5</c:f>
              <c:strCache>
                <c:ptCount val="1"/>
                <c:pt idx="0">
                  <c:v>Invested Value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Sheet4!$B$6:$B$11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Sheet4!$C$6:$C$11</c:f>
              <c:numCache>
                <c:formatCode>General</c:formatCode>
                <c:ptCount val="6"/>
                <c:pt idx="0">
                  <c:v>120000</c:v>
                </c:pt>
                <c:pt idx="1">
                  <c:v>240000</c:v>
                </c:pt>
                <c:pt idx="2">
                  <c:v>360000</c:v>
                </c:pt>
                <c:pt idx="3">
                  <c:v>600000</c:v>
                </c:pt>
                <c:pt idx="4">
                  <c:v>840000</c:v>
                </c:pt>
                <c:pt idx="5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8-4626-BCF1-2DC76FE96CD8}"/>
            </c:ext>
          </c:extLst>
        </c:ser>
        <c:ser>
          <c:idx val="2"/>
          <c:order val="2"/>
          <c:tx>
            <c:strRef>
              <c:f>Sheet4!$D$5</c:f>
              <c:strCache>
                <c:ptCount val="1"/>
                <c:pt idx="0">
                  <c:v>Market Value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Sheet4!$B$6:$B$11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Sheet4!$D$6:$D$11</c:f>
              <c:numCache>
                <c:formatCode>General</c:formatCode>
                <c:ptCount val="6"/>
                <c:pt idx="0">
                  <c:v>120908</c:v>
                </c:pt>
                <c:pt idx="1">
                  <c:v>249087</c:v>
                </c:pt>
                <c:pt idx="2">
                  <c:v>423925</c:v>
                </c:pt>
                <c:pt idx="3">
                  <c:v>886120</c:v>
                </c:pt>
                <c:pt idx="4">
                  <c:v>1772235</c:v>
                </c:pt>
                <c:pt idx="5">
                  <c:v>3491342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8-4626-BCF1-2DC76FE96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76331360"/>
        <c:axId val="8763323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Sheet4!$B$5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Sheet4!$B$6:$B$11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7</c:v>
                      </c:pt>
                      <c:pt idx="5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Sheet4!$B$6:$B$11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7</c:v>
                      </c:pt>
                      <c:pt idx="5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108-4626-BCF1-2DC76FE96CD8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3"/>
          <c:order val="3"/>
          <c:tx>
            <c:strRef>
              <c:f>Sheet4!$E$5</c:f>
              <c:strCache>
                <c:ptCount val="1"/>
                <c:pt idx="0">
                  <c:v>XIRR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Sheet4!$E$6:$E$11</c:f>
              <c:numCache>
                <c:formatCode>0.00%</c:formatCode>
                <c:ptCount val="6"/>
                <c:pt idx="0">
                  <c:v>0.01</c:v>
                </c:pt>
                <c:pt idx="1">
                  <c:v>0.04</c:v>
                </c:pt>
                <c:pt idx="2">
                  <c:v>0.11</c:v>
                </c:pt>
                <c:pt idx="3">
                  <c:v>0.16</c:v>
                </c:pt>
                <c:pt idx="4">
                  <c:v>0.21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08-4626-BCF1-2DC76FE96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11136"/>
        <c:axId val="697310656"/>
      </c:lineChart>
      <c:catAx>
        <c:axId val="87633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332320"/>
        <c:crosses val="autoZero"/>
        <c:auto val="1"/>
        <c:lblAlgn val="ctr"/>
        <c:lblOffset val="100"/>
        <c:noMultiLvlLbl val="0"/>
      </c:catAx>
      <c:valAx>
        <c:axId val="87633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331360"/>
        <c:crosses val="autoZero"/>
        <c:crossBetween val="between"/>
      </c:valAx>
      <c:valAx>
        <c:axId val="697310656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311136"/>
        <c:crosses val="max"/>
        <c:crossBetween val="between"/>
      </c:valAx>
      <c:catAx>
        <c:axId val="697311136"/>
        <c:scaling>
          <c:orientation val="minMax"/>
        </c:scaling>
        <c:delete val="1"/>
        <c:axPos val="b"/>
        <c:majorTickMark val="out"/>
        <c:minorTickMark val="none"/>
        <c:tickLblPos val="nextTo"/>
        <c:crossAx val="697310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Sheet4!$C$16</c:f>
              <c:strCache>
                <c:ptCount val="1"/>
                <c:pt idx="0">
                  <c:v>Invested Value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Sheet4!$C$17:$C$22</c:f>
              <c:numCache>
                <c:formatCode>General</c:formatCode>
                <c:ptCount val="6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2-468F-9846-EA7E4BB2CA07}"/>
            </c:ext>
          </c:extLst>
        </c:ser>
        <c:ser>
          <c:idx val="2"/>
          <c:order val="2"/>
          <c:tx>
            <c:strRef>
              <c:f>Sheet4!$D$16</c:f>
              <c:strCache>
                <c:ptCount val="1"/>
                <c:pt idx="0">
                  <c:v>Market Value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Sheet4!$D$17:$D$22</c:f>
              <c:numCache>
                <c:formatCode>General</c:formatCode>
                <c:ptCount val="6"/>
                <c:pt idx="0">
                  <c:v>106014</c:v>
                </c:pt>
                <c:pt idx="1">
                  <c:v>117286</c:v>
                </c:pt>
                <c:pt idx="2">
                  <c:v>165765</c:v>
                </c:pt>
                <c:pt idx="3">
                  <c:v>272903</c:v>
                </c:pt>
                <c:pt idx="4">
                  <c:v>423319</c:v>
                </c:pt>
                <c:pt idx="5">
                  <c:v>418425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2-468F-9846-EA7E4BB2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0460688"/>
        <c:axId val="8804616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Sheet4!$B$16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Sheet4!$B$17:$B$22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7</c:v>
                      </c:pt>
                      <c:pt idx="5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A52-468F-9846-EA7E4BB2CA07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3"/>
          <c:order val="3"/>
          <c:tx>
            <c:strRef>
              <c:f>Sheet4!$E$16</c:f>
              <c:strCache>
                <c:ptCount val="1"/>
                <c:pt idx="0">
                  <c:v>XIRR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Sheet4!$E$17:$E$22</c:f>
              <c:numCache>
                <c:formatCode>0.00%</c:formatCode>
                <c:ptCount val="6"/>
                <c:pt idx="0">
                  <c:v>6.0100000000000001E-2</c:v>
                </c:pt>
                <c:pt idx="1">
                  <c:v>8.2899999999999988E-2</c:v>
                </c:pt>
                <c:pt idx="2">
                  <c:v>0.18329999999999999</c:v>
                </c:pt>
                <c:pt idx="3">
                  <c:v>0.22219999999999998</c:v>
                </c:pt>
                <c:pt idx="4">
                  <c:v>0.22870000000000001</c:v>
                </c:pt>
                <c:pt idx="5">
                  <c:v>0.1537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52-468F-9846-EA7E4BB2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29312"/>
        <c:axId val="662428352"/>
      </c:lineChart>
      <c:catAx>
        <c:axId val="880460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461648"/>
        <c:crosses val="autoZero"/>
        <c:auto val="1"/>
        <c:lblAlgn val="ctr"/>
        <c:lblOffset val="100"/>
        <c:noMultiLvlLbl val="0"/>
      </c:catAx>
      <c:valAx>
        <c:axId val="88046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460688"/>
        <c:crosses val="autoZero"/>
        <c:crossBetween val="between"/>
      </c:valAx>
      <c:valAx>
        <c:axId val="66242835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429312"/>
        <c:crosses val="max"/>
        <c:crossBetween val="between"/>
      </c:valAx>
      <c:catAx>
        <c:axId val="662429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62428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5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B92-420F-BF4F-278FD9980E93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B92-420F-BF4F-278FD9980E9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B92-420F-BF4F-278FD9980E93}"/>
              </c:ext>
            </c:extLst>
          </c:dPt>
          <c:dPt>
            <c:idx val="3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B92-420F-BF4F-278FD9980E93}"/>
              </c:ext>
            </c:extLst>
          </c:dPt>
          <c:dPt>
            <c:idx val="4"/>
            <c:bubble3D val="0"/>
            <c:spPr>
              <a:solidFill>
                <a:schemeClr val="accent2">
                  <a:shade val="5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B92-420F-BF4F-278FD9980E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Holdings!$F$5:$F$9</c:f>
              <c:strCache>
                <c:ptCount val="5"/>
                <c:pt idx="0">
                  <c:v>Financials</c:v>
                </c:pt>
                <c:pt idx="1">
                  <c:v>Healthcare</c:v>
                </c:pt>
                <c:pt idx="2">
                  <c:v>Capital Goods</c:v>
                </c:pt>
                <c:pt idx="3">
                  <c:v>FMCG</c:v>
                </c:pt>
                <c:pt idx="4">
                  <c:v>Automobile and Ancillaries</c:v>
                </c:pt>
              </c:strCache>
            </c:strRef>
          </c:cat>
          <c:val>
            <c:numRef>
              <c:f>Holdings!$G$5:$G$9</c:f>
              <c:numCache>
                <c:formatCode>General</c:formatCode>
                <c:ptCount val="5"/>
                <c:pt idx="0">
                  <c:v>21.389999999999997</c:v>
                </c:pt>
                <c:pt idx="1">
                  <c:v>11.58</c:v>
                </c:pt>
                <c:pt idx="2">
                  <c:v>9.85</c:v>
                </c:pt>
                <c:pt idx="3">
                  <c:v>7.6400000000000006</c:v>
                </c:pt>
                <c:pt idx="4">
                  <c:v>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A-4F3A-810A-C86CC79734C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69611057824568"/>
          <c:y val="8.4866168378698856E-2"/>
          <c:w val="0.34655669811811768"/>
          <c:h val="0.85591217341487136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Sheet4!$C$5</c:f>
              <c:strCache>
                <c:ptCount val="1"/>
                <c:pt idx="0">
                  <c:v>Invested Value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Sheet4!$B$6:$B$11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Sheet4!$C$6:$C$11</c:f>
              <c:numCache>
                <c:formatCode>General</c:formatCode>
                <c:ptCount val="6"/>
                <c:pt idx="0">
                  <c:v>120000</c:v>
                </c:pt>
                <c:pt idx="1">
                  <c:v>240000</c:v>
                </c:pt>
                <c:pt idx="2">
                  <c:v>360000</c:v>
                </c:pt>
                <c:pt idx="3">
                  <c:v>600000</c:v>
                </c:pt>
                <c:pt idx="4">
                  <c:v>840000</c:v>
                </c:pt>
                <c:pt idx="5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C-4C08-9F5C-150446E21CA8}"/>
            </c:ext>
          </c:extLst>
        </c:ser>
        <c:ser>
          <c:idx val="2"/>
          <c:order val="2"/>
          <c:tx>
            <c:strRef>
              <c:f>Sheet4!$D$5</c:f>
              <c:strCache>
                <c:ptCount val="1"/>
                <c:pt idx="0">
                  <c:v>Market Value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Sheet4!$B$6:$B$11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Sheet4!$D$6:$D$11</c:f>
              <c:numCache>
                <c:formatCode>General</c:formatCode>
                <c:ptCount val="6"/>
                <c:pt idx="0">
                  <c:v>120908</c:v>
                </c:pt>
                <c:pt idx="1">
                  <c:v>249087</c:v>
                </c:pt>
                <c:pt idx="2">
                  <c:v>423925</c:v>
                </c:pt>
                <c:pt idx="3">
                  <c:v>886120</c:v>
                </c:pt>
                <c:pt idx="4">
                  <c:v>1772235</c:v>
                </c:pt>
                <c:pt idx="5">
                  <c:v>3491342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5C-4C08-9F5C-150446E21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76331360"/>
        <c:axId val="8763323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Sheet4!$B$5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Sheet4!$B$6:$B$11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7</c:v>
                      </c:pt>
                      <c:pt idx="5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Sheet4!$B$6:$B$11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7</c:v>
                      </c:pt>
                      <c:pt idx="5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65C-4C08-9F5C-150446E21CA8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3"/>
          <c:order val="3"/>
          <c:tx>
            <c:strRef>
              <c:f>Sheet4!$E$5</c:f>
              <c:strCache>
                <c:ptCount val="1"/>
                <c:pt idx="0">
                  <c:v>XIRR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Sheet4!$E$6:$E$11</c:f>
              <c:numCache>
                <c:formatCode>0.00%</c:formatCode>
                <c:ptCount val="6"/>
                <c:pt idx="0">
                  <c:v>0.01</c:v>
                </c:pt>
                <c:pt idx="1">
                  <c:v>0.04</c:v>
                </c:pt>
                <c:pt idx="2">
                  <c:v>0.11</c:v>
                </c:pt>
                <c:pt idx="3">
                  <c:v>0.16</c:v>
                </c:pt>
                <c:pt idx="4">
                  <c:v>0.21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5C-4C08-9F5C-150446E21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11136"/>
        <c:axId val="697310656"/>
      </c:lineChart>
      <c:catAx>
        <c:axId val="87633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332320"/>
        <c:crosses val="autoZero"/>
        <c:auto val="1"/>
        <c:lblAlgn val="ctr"/>
        <c:lblOffset val="100"/>
        <c:noMultiLvlLbl val="0"/>
      </c:catAx>
      <c:valAx>
        <c:axId val="87633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331360"/>
        <c:crosses val="autoZero"/>
        <c:crossBetween val="between"/>
      </c:valAx>
      <c:valAx>
        <c:axId val="697310656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311136"/>
        <c:crosses val="max"/>
        <c:crossBetween val="between"/>
      </c:valAx>
      <c:catAx>
        <c:axId val="697311136"/>
        <c:scaling>
          <c:orientation val="minMax"/>
        </c:scaling>
        <c:delete val="1"/>
        <c:axPos val="b"/>
        <c:majorTickMark val="out"/>
        <c:minorTickMark val="none"/>
        <c:tickLblPos val="nextTo"/>
        <c:crossAx val="697310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Sheet4!$B$16</c:f>
              <c:strCache>
                <c:ptCount val="1"/>
                <c:pt idx="0">
                  <c:v>Years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Sheet4!$B$17:$B$22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3-41A4-9F0B-14CEDF49913E}"/>
            </c:ext>
          </c:extLst>
        </c:ser>
        <c:ser>
          <c:idx val="1"/>
          <c:order val="1"/>
          <c:tx>
            <c:strRef>
              <c:f>Sheet4!$C$16</c:f>
              <c:strCache>
                <c:ptCount val="1"/>
                <c:pt idx="0">
                  <c:v>Invested Value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Sheet4!$C$17:$C$22</c:f>
              <c:numCache>
                <c:formatCode>General</c:formatCode>
                <c:ptCount val="6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3-41A4-9F0B-14CEDF49913E}"/>
            </c:ext>
          </c:extLst>
        </c:ser>
        <c:ser>
          <c:idx val="2"/>
          <c:order val="2"/>
          <c:tx>
            <c:strRef>
              <c:f>Sheet4!$D$16</c:f>
              <c:strCache>
                <c:ptCount val="1"/>
                <c:pt idx="0">
                  <c:v>Market Value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Sheet4!$D$17:$D$22</c:f>
              <c:numCache>
                <c:formatCode>General</c:formatCode>
                <c:ptCount val="6"/>
                <c:pt idx="0">
                  <c:v>106014</c:v>
                </c:pt>
                <c:pt idx="1">
                  <c:v>117286</c:v>
                </c:pt>
                <c:pt idx="2">
                  <c:v>165765</c:v>
                </c:pt>
                <c:pt idx="3">
                  <c:v>272903</c:v>
                </c:pt>
                <c:pt idx="4">
                  <c:v>423319</c:v>
                </c:pt>
                <c:pt idx="5">
                  <c:v>418425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53-41A4-9F0B-14CEDF49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0460688"/>
        <c:axId val="880461648"/>
      </c:barChart>
      <c:lineChart>
        <c:grouping val="stacked"/>
        <c:varyColors val="0"/>
        <c:ser>
          <c:idx val="3"/>
          <c:order val="3"/>
          <c:tx>
            <c:strRef>
              <c:f>Sheet4!$E$16</c:f>
              <c:strCache>
                <c:ptCount val="1"/>
                <c:pt idx="0">
                  <c:v>XIRR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Sheet4!$E$17:$E$22</c:f>
              <c:numCache>
                <c:formatCode>0.00%</c:formatCode>
                <c:ptCount val="6"/>
                <c:pt idx="0">
                  <c:v>6.0100000000000001E-2</c:v>
                </c:pt>
                <c:pt idx="1">
                  <c:v>8.2899999999999988E-2</c:v>
                </c:pt>
                <c:pt idx="2">
                  <c:v>0.18329999999999999</c:v>
                </c:pt>
                <c:pt idx="3">
                  <c:v>0.22219999999999998</c:v>
                </c:pt>
                <c:pt idx="4">
                  <c:v>0.22870000000000001</c:v>
                </c:pt>
                <c:pt idx="5">
                  <c:v>0.1537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53-41A4-9F0B-14CEDF49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29312"/>
        <c:axId val="662428352"/>
      </c:lineChart>
      <c:catAx>
        <c:axId val="880460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461648"/>
        <c:crosses val="autoZero"/>
        <c:auto val="1"/>
        <c:lblAlgn val="ctr"/>
        <c:lblOffset val="100"/>
        <c:noMultiLvlLbl val="0"/>
      </c:catAx>
      <c:valAx>
        <c:axId val="88046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460688"/>
        <c:crosses val="autoZero"/>
        <c:crossBetween val="between"/>
      </c:valAx>
      <c:valAx>
        <c:axId val="66242835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429312"/>
        <c:crosses val="max"/>
        <c:crossBetween val="between"/>
      </c:valAx>
      <c:catAx>
        <c:axId val="662429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62428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21</xdr:row>
      <xdr:rowOff>171451</xdr:rowOff>
    </xdr:from>
    <xdr:to>
      <xdr:col>6</xdr:col>
      <xdr:colOff>609600</xdr:colOff>
      <xdr:row>30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2B5140-CF1E-B139-5587-5FFE6EE4532C}"/>
            </a:ext>
          </a:extLst>
        </xdr:cNvPr>
        <xdr:cNvSpPr txBox="1"/>
      </xdr:nvSpPr>
      <xdr:spPr>
        <a:xfrm>
          <a:off x="1228725" y="3600451"/>
          <a:ext cx="3038475" cy="16459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Bottom-up Stock Selection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Prioritizes high-quality companies with scalable models, strong management, and sustainable returns on capital.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IN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Risk-Managed Quality Focus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Targets resilient businesses with sound finances and governance, holding a diversified 70-80 stock portfolio to mitigate volatility.</a:t>
          </a:r>
        </a:p>
        <a:p>
          <a:endParaRPr lang="en-IN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IN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en-IN"/>
          </a:br>
          <a:endParaRPr lang="en-IN" sz="1100">
            <a:ln>
              <a:solidFill>
                <a:schemeClr val="bg1"/>
              </a:solidFill>
            </a:ln>
          </a:endParaRPr>
        </a:p>
      </xdr:txBody>
    </xdr:sp>
    <xdr:clientData/>
  </xdr:twoCellAnchor>
  <xdr:oneCellAnchor>
    <xdr:from>
      <xdr:col>18</xdr:col>
      <xdr:colOff>333375</xdr:colOff>
      <xdr:row>10</xdr:row>
      <xdr:rowOff>161925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7A8471-CEAB-CBA3-6CA0-ACC95C036898}"/>
            </a:ext>
          </a:extLst>
        </xdr:cNvPr>
        <xdr:cNvSpPr txBox="1"/>
      </xdr:nvSpPr>
      <xdr:spPr>
        <a:xfrm>
          <a:off x="10296525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twoCellAnchor>
    <xdr:from>
      <xdr:col>8</xdr:col>
      <xdr:colOff>133349</xdr:colOff>
      <xdr:row>22</xdr:row>
      <xdr:rowOff>9524</xdr:rowOff>
    </xdr:from>
    <xdr:to>
      <xdr:col>12</xdr:col>
      <xdr:colOff>352424</xdr:colOff>
      <xdr:row>31</xdr:row>
      <xdr:rowOff>59054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1025E7-7AE1-4A34-AACE-36BE5EF90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36</xdr:row>
      <xdr:rowOff>1</xdr:rowOff>
    </xdr:from>
    <xdr:to>
      <xdr:col>6</xdr:col>
      <xdr:colOff>628650</xdr:colOff>
      <xdr:row>45</xdr:row>
      <xdr:rowOff>28576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112279-FBD0-43B5-AC81-3FBD6DFC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35</xdr:row>
      <xdr:rowOff>171450</xdr:rowOff>
    </xdr:from>
    <xdr:to>
      <xdr:col>13</xdr:col>
      <xdr:colOff>3810</xdr:colOff>
      <xdr:row>45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8770C22-D445-490A-84F3-2189AE8E0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</xdr:colOff>
      <xdr:row>47</xdr:row>
      <xdr:rowOff>114300</xdr:rowOff>
    </xdr:from>
    <xdr:to>
      <xdr:col>13</xdr:col>
      <xdr:colOff>9525</xdr:colOff>
      <xdr:row>55</xdr:row>
      <xdr:rowOff>161925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62C17A0-83A6-CE50-08DF-6BFE250B1C55}"/>
            </a:ext>
          </a:extLst>
        </xdr:cNvPr>
        <xdr:cNvSpPr txBox="1"/>
      </xdr:nvSpPr>
      <xdr:spPr>
        <a:xfrm>
          <a:off x="1228725" y="8324850"/>
          <a:ext cx="6524625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Fund Focus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Invests primarily (minimum 65%) in small-cap stocks, targeting long-term capital appreciation through bottom-up selection of scalable, well-managed companies.</a:t>
          </a:r>
        </a:p>
        <a:p>
          <a:endParaRPr lang="en-IN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Strategy Style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Emphasizes quality metrics like strong ROE/ROCE, clean governance, and financial resilience, with a diversified portfolio of 70-80 stocks to manage volatility.</a:t>
          </a:r>
          <a:endParaRPr lang="en-IN"/>
        </a:p>
        <a:p>
          <a:endParaRPr lang="en-IN" sz="1100"/>
        </a:p>
        <a:p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Performance Goal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Aims for alpha generation by capturing growth opportunities in innovative small caps, suited for patient investors amid market cycles.</a:t>
          </a:r>
        </a:p>
        <a:p>
          <a:endParaRPr lang="en-IN" sz="1100"/>
        </a:p>
      </xdr:txBody>
    </xdr:sp>
    <xdr:clientData/>
  </xdr:twoCellAnchor>
  <xdr:twoCellAnchor>
    <xdr:from>
      <xdr:col>2</xdr:col>
      <xdr:colOff>104775</xdr:colOff>
      <xdr:row>81</xdr:row>
      <xdr:rowOff>123825</xdr:rowOff>
    </xdr:from>
    <xdr:to>
      <xdr:col>12</xdr:col>
      <xdr:colOff>609600</xdr:colOff>
      <xdr:row>89</xdr:row>
      <xdr:rowOff>144780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96D3D2B-6883-A684-EA7A-7BBE5EE06A05}"/>
            </a:ext>
          </a:extLst>
        </xdr:cNvPr>
        <xdr:cNvSpPr txBox="1"/>
      </xdr:nvSpPr>
      <xdr:spPr>
        <a:xfrm>
          <a:off x="1323975" y="14639925"/>
          <a:ext cx="6372225" cy="1483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Strong Outperformance Years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Excelled in 2021 (58.22% vs category 62.64%, +20.34 alpha in 2019 equivalent), 2023 (+1.32 alpha), and 2025 (-1.97% vs -4.47%, +2.5 alpha), demonstrating skill in bull and correction phases.</a:t>
          </a:r>
        </a:p>
        <a:p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Laggard Periods with Recovery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Underperformed in 2020 (-7.98 alpha), 2022 (-4.42), and 2024 (-1.83), typical for small caps, but strong rankings (e.g., #1 in 2020, #8 in 2025) among growing category peers (17-29 funds).</a:t>
          </a:r>
        </a:p>
        <a:p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Overall Alpha Consistency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Positive relative returns in 4/7 years (avg +1.65% alpha), reflecting quality focus aiding downside protection, with top-quartile ranks highlighting competitive edge in small-cap space.</a:t>
          </a:r>
          <a:endParaRPr lang="en-IN" sz="1100"/>
        </a:p>
      </xdr:txBody>
    </xdr:sp>
    <xdr:clientData/>
  </xdr:twoCellAnchor>
  <xdr:twoCellAnchor editAs="oneCell">
    <xdr:from>
      <xdr:col>8</xdr:col>
      <xdr:colOff>32385</xdr:colOff>
      <xdr:row>98</xdr:row>
      <xdr:rowOff>121978</xdr:rowOff>
    </xdr:from>
    <xdr:to>
      <xdr:col>12</xdr:col>
      <xdr:colOff>640183</xdr:colOff>
      <xdr:row>110</xdr:row>
      <xdr:rowOff>68580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036F622-8AC7-ABE4-3AFB-7EF0DDCFA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8645" y="17663218"/>
          <a:ext cx="3328138" cy="2141162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98</xdr:row>
      <xdr:rowOff>114301</xdr:rowOff>
    </xdr:from>
    <xdr:to>
      <xdr:col>6</xdr:col>
      <xdr:colOff>523875</xdr:colOff>
      <xdr:row>110</xdr:row>
      <xdr:rowOff>60960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D94E422-C5E2-217C-BBDA-5302F861291E}"/>
            </a:ext>
          </a:extLst>
        </xdr:cNvPr>
        <xdr:cNvSpPr txBox="1"/>
      </xdr:nvSpPr>
      <xdr:spPr>
        <a:xfrm>
          <a:off x="1285875" y="17655541"/>
          <a:ext cx="2895600" cy="21412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                           </a:t>
          </a:r>
          <a:r>
            <a:rPr lang="en-IN" sz="1100" b="1">
              <a:solidFill>
                <a:srgbClr val="AE275F"/>
              </a:solidFill>
            </a:rPr>
            <a:t>Risk Overview</a:t>
          </a:r>
        </a:p>
        <a:p>
          <a:endParaRPr lang="en-IN" sz="1100" b="1">
            <a:solidFill>
              <a:srgbClr val="AE275F"/>
            </a:solidFill>
          </a:endParaRPr>
        </a:p>
        <a:p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High Volatility Profile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Exhibits elevated standard deviation (11.78%) and a beta of 0.72, indicating sensitivity to small-cap market swings, rated "Very High Risk" on riskometer—suitable only for aggressive investors with long-term horizons.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Solid Risk-Adjusted Metrics</a:t>
          </a:r>
          <a:r>
            <a:rPr lang="en-IN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Positive Sharpe ratio (0.62) and alpha (2.68) outperform category averages, reflecting effective downside protection via diversified holdings and quality selection amid volatility.</a:t>
          </a:r>
        </a:p>
      </xdr:txBody>
    </xdr:sp>
    <xdr:clientData/>
  </xdr:twoCellAnchor>
  <xdr:twoCellAnchor editAs="oneCell">
    <xdr:from>
      <xdr:col>1</xdr:col>
      <xdr:colOff>66676</xdr:colOff>
      <xdr:row>71</xdr:row>
      <xdr:rowOff>104776</xdr:rowOff>
    </xdr:from>
    <xdr:to>
      <xdr:col>13</xdr:col>
      <xdr:colOff>47625</xdr:colOff>
      <xdr:row>81</xdr:row>
      <xdr:rowOff>47626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BB0A8D-DC55-28F4-5772-04643CCFA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12715876"/>
          <a:ext cx="6619874" cy="17526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169</xdr:row>
      <xdr:rowOff>19050</xdr:rowOff>
    </xdr:from>
    <xdr:to>
      <xdr:col>12</xdr:col>
      <xdr:colOff>628650</xdr:colOff>
      <xdr:row>172</xdr:row>
      <xdr:rowOff>66675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7659711-1E3A-5E87-5894-7A9A6D9CC1C4}"/>
            </a:ext>
          </a:extLst>
        </xdr:cNvPr>
        <xdr:cNvSpPr txBox="1"/>
      </xdr:nvSpPr>
      <xdr:spPr>
        <a:xfrm>
          <a:off x="1219200" y="29822775"/>
          <a:ext cx="6496050" cy="590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Disclaimer:</a:t>
          </a:r>
          <a:r>
            <a:rPr lang="en-IN" sz="1100" b="1" baseline="0"/>
            <a:t> This is an educational assignment/Project and not a recommendation to Buy &amp; Sell. The Author is not a SEBI Registered Investment Advisor. Please conduct your own research and due diligence before making any financial decisions</a:t>
          </a:r>
          <a:r>
            <a:rPr lang="en-IN" sz="1100" baseline="0"/>
            <a:t>. </a:t>
          </a:r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</xdr:colOff>
      <xdr:row>22</xdr:row>
      <xdr:rowOff>30480</xdr:rowOff>
    </xdr:from>
    <xdr:to>
      <xdr:col>7</xdr:col>
      <xdr:colOff>472440</xdr:colOff>
      <xdr:row>30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44B94D-E18E-E800-37C6-0384671E2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8</xdr:row>
      <xdr:rowOff>53340</xdr:rowOff>
    </xdr:from>
    <xdr:to>
      <xdr:col>13</xdr:col>
      <xdr:colOff>441960</xdr:colOff>
      <xdr:row>22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A5DCCB-8AD4-4479-E64B-408778ACC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7</xdr:row>
      <xdr:rowOff>167640</xdr:rowOff>
    </xdr:from>
    <xdr:to>
      <xdr:col>20</xdr:col>
      <xdr:colOff>556260</xdr:colOff>
      <xdr:row>21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E0538E-87F3-4501-902D-BA6C46EF0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3CBB-02D8-452D-B207-B4310D37DFE1}">
  <sheetPr>
    <pageSetUpPr fitToPage="1"/>
  </sheetPr>
  <dimension ref="A1:N175"/>
  <sheetViews>
    <sheetView showGridLines="0" tabSelected="1" zoomScaleNormal="100" zoomScaleSheetLayoutView="80" workbookViewId="0">
      <selection activeCell="C2" sqref="C2"/>
    </sheetView>
  </sheetViews>
  <sheetFormatPr defaultRowHeight="14.4" x14ac:dyDescent="0.3"/>
  <cols>
    <col min="1" max="1" width="16.109375" style="3" customWidth="1"/>
    <col min="2" max="2" width="1.6640625" customWidth="1"/>
    <col min="7" max="7" width="9.44140625" bestFit="1" customWidth="1"/>
    <col min="8" max="8" width="0.88671875" customWidth="1"/>
    <col min="9" max="9" width="11" bestFit="1" customWidth="1"/>
    <col min="10" max="13" width="9.5546875" bestFit="1" customWidth="1"/>
    <col min="14" max="14" width="1.6640625" customWidth="1"/>
    <col min="15" max="16384" width="8.88671875" style="3"/>
  </cols>
  <sheetData>
    <row r="1" spans="2:14" ht="3" customHeight="1" x14ac:dyDescent="0.3"/>
    <row r="2" spans="2:14" x14ac:dyDescent="0.3">
      <c r="B2" s="4" t="s">
        <v>0</v>
      </c>
      <c r="C2" s="4"/>
    </row>
    <row r="3" spans="2:14" ht="3" customHeight="1" x14ac:dyDescent="0.3"/>
    <row r="4" spans="2:14" ht="28.8" x14ac:dyDescent="0.55000000000000004">
      <c r="B4" s="1"/>
      <c r="C4" s="73" t="s">
        <v>18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5"/>
    </row>
    <row r="5" spans="2:14" ht="23.4" x14ac:dyDescent="0.45">
      <c r="C5" s="74" t="s">
        <v>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6"/>
    </row>
    <row r="6" spans="2:14" ht="2.4" customHeight="1" x14ac:dyDescent="0.3">
      <c r="B6" s="2"/>
      <c r="C6" s="2"/>
      <c r="D6" s="2"/>
      <c r="E6" s="2"/>
      <c r="F6" s="2"/>
      <c r="G6" s="2"/>
      <c r="I6" s="2"/>
      <c r="J6" s="2"/>
      <c r="K6" s="2"/>
      <c r="L6" s="2"/>
      <c r="M6" s="2"/>
      <c r="N6" s="2"/>
    </row>
    <row r="7" spans="2:14" ht="6.6" customHeight="1" thickBot="1" x14ac:dyDescent="0.35"/>
    <row r="8" spans="2:14" ht="16.2" thickBot="1" x14ac:dyDescent="0.35">
      <c r="C8" s="33" t="s">
        <v>2</v>
      </c>
      <c r="D8" s="33"/>
      <c r="E8" s="33"/>
      <c r="F8" s="33"/>
      <c r="G8" s="33"/>
      <c r="I8" s="33" t="s">
        <v>19</v>
      </c>
      <c r="J8" s="33"/>
      <c r="K8" s="33"/>
      <c r="L8" s="33"/>
      <c r="M8" s="33"/>
    </row>
    <row r="9" spans="2:14" ht="7.8" customHeight="1" x14ac:dyDescent="0.3"/>
    <row r="10" spans="2:14" x14ac:dyDescent="0.3">
      <c r="C10" s="10" t="s">
        <v>3</v>
      </c>
      <c r="D10" s="10"/>
      <c r="E10" s="10"/>
      <c r="F10" s="10"/>
      <c r="G10" s="11">
        <v>41613</v>
      </c>
      <c r="I10" t="s">
        <v>20</v>
      </c>
      <c r="M10" s="18">
        <v>8.2799999999999999E-2</v>
      </c>
    </row>
    <row r="11" spans="2:14" x14ac:dyDescent="0.3">
      <c r="C11" s="10" t="s">
        <v>4</v>
      </c>
      <c r="D11" s="10"/>
      <c r="E11" s="10"/>
      <c r="F11" s="10"/>
      <c r="G11" s="12">
        <v>25516.799999999999</v>
      </c>
      <c r="I11" s="15" t="s">
        <v>21</v>
      </c>
      <c r="J11" s="15"/>
      <c r="K11" s="15"/>
      <c r="L11" s="15"/>
      <c r="M11" s="19">
        <v>3.27E-2</v>
      </c>
    </row>
    <row r="12" spans="2:14" x14ac:dyDescent="0.3">
      <c r="C12" s="10" t="s">
        <v>5</v>
      </c>
      <c r="D12" s="10"/>
      <c r="E12" s="10"/>
      <c r="F12" s="10"/>
      <c r="G12" s="12" t="s">
        <v>11</v>
      </c>
      <c r="I12" t="s">
        <v>22</v>
      </c>
      <c r="M12" s="18">
        <v>2.6200000000000001E-2</v>
      </c>
    </row>
    <row r="13" spans="2:14" x14ac:dyDescent="0.3">
      <c r="C13" s="10" t="s">
        <v>6</v>
      </c>
      <c r="D13" s="10"/>
      <c r="E13" s="10"/>
      <c r="F13" s="10"/>
      <c r="G13" s="12" t="s">
        <v>13</v>
      </c>
      <c r="I13" s="15" t="s">
        <v>23</v>
      </c>
      <c r="J13" s="15"/>
      <c r="K13" s="15"/>
      <c r="L13" s="15"/>
      <c r="M13" s="19">
        <v>2.4E-2</v>
      </c>
    </row>
    <row r="14" spans="2:14" x14ac:dyDescent="0.3">
      <c r="C14" s="10" t="s">
        <v>7</v>
      </c>
      <c r="D14" s="10"/>
      <c r="E14" s="10"/>
      <c r="F14" s="10"/>
      <c r="G14" s="12" t="s">
        <v>12</v>
      </c>
      <c r="I14" t="s">
        <v>24</v>
      </c>
      <c r="M14" s="18">
        <v>2.3300000000000001E-2</v>
      </c>
    </row>
    <row r="15" spans="2:14" x14ac:dyDescent="0.3">
      <c r="C15" s="10" t="s">
        <v>8</v>
      </c>
      <c r="D15" s="10"/>
      <c r="E15" s="10"/>
      <c r="F15" s="10"/>
      <c r="G15" s="12" t="s">
        <v>14</v>
      </c>
      <c r="I15" s="15" t="s">
        <v>25</v>
      </c>
      <c r="J15" s="15"/>
      <c r="K15" s="15"/>
      <c r="L15" s="15"/>
      <c r="M15" s="19">
        <v>2.1899999999999999E-2</v>
      </c>
    </row>
    <row r="16" spans="2:14" x14ac:dyDescent="0.3">
      <c r="C16" s="10" t="s">
        <v>9</v>
      </c>
      <c r="D16" s="10"/>
      <c r="E16" s="10"/>
      <c r="F16" s="10"/>
      <c r="G16" s="13">
        <v>1.61E-2</v>
      </c>
      <c r="I16" t="s">
        <v>26</v>
      </c>
      <c r="M16" s="18">
        <v>1.8500000000000003E-2</v>
      </c>
    </row>
    <row r="17" spans="3:13" x14ac:dyDescent="0.3">
      <c r="C17" s="10" t="s">
        <v>10</v>
      </c>
      <c r="D17" s="10"/>
      <c r="E17" s="10"/>
      <c r="F17" s="10"/>
      <c r="G17" s="13">
        <v>0.01</v>
      </c>
      <c r="I17" s="15" t="s">
        <v>27</v>
      </c>
      <c r="J17" s="15"/>
      <c r="K17" s="15"/>
      <c r="L17" s="15"/>
      <c r="M17" s="19">
        <v>1.8100000000000002E-2</v>
      </c>
    </row>
    <row r="18" spans="3:13" ht="14.4" customHeight="1" x14ac:dyDescent="0.3">
      <c r="C18" s="34" t="s">
        <v>15</v>
      </c>
      <c r="D18" s="34"/>
      <c r="E18" s="14"/>
      <c r="F18" s="35" t="s">
        <v>16</v>
      </c>
      <c r="G18" s="35"/>
      <c r="H18" s="7"/>
      <c r="I18" t="s">
        <v>28</v>
      </c>
      <c r="M18" s="18">
        <v>1.7899999999999999E-2</v>
      </c>
    </row>
    <row r="19" spans="3:13" x14ac:dyDescent="0.3">
      <c r="C19" s="34"/>
      <c r="D19" s="34"/>
      <c r="E19" s="9"/>
      <c r="F19" s="35"/>
      <c r="G19" s="35"/>
      <c r="H19" s="7"/>
      <c r="I19" s="15" t="s">
        <v>29</v>
      </c>
      <c r="J19" s="15"/>
      <c r="K19" s="15"/>
      <c r="L19" s="15"/>
      <c r="M19" s="19">
        <v>1.5600000000000001E-2</v>
      </c>
    </row>
    <row r="20" spans="3:13" ht="15" thickBot="1" x14ac:dyDescent="0.35"/>
    <row r="21" spans="3:13" ht="16.2" thickBot="1" x14ac:dyDescent="0.35">
      <c r="C21" s="33" t="s">
        <v>17</v>
      </c>
      <c r="D21" s="33"/>
      <c r="E21" s="33"/>
      <c r="F21" s="33"/>
      <c r="G21" s="33"/>
      <c r="I21" s="33" t="s">
        <v>30</v>
      </c>
      <c r="J21" s="33"/>
      <c r="K21" s="33"/>
      <c r="L21" s="33"/>
      <c r="M21" s="33"/>
    </row>
    <row r="33" spans="3:13" ht="15" thickBot="1" x14ac:dyDescent="0.35"/>
    <row r="34" spans="3:13" ht="16.2" thickBot="1" x14ac:dyDescent="0.35">
      <c r="C34" s="33" t="s">
        <v>182</v>
      </c>
      <c r="D34" s="33"/>
      <c r="E34" s="33"/>
      <c r="F34" s="33"/>
      <c r="G34" s="33"/>
      <c r="I34" s="33" t="s">
        <v>183</v>
      </c>
      <c r="J34" s="33"/>
      <c r="K34" s="33"/>
      <c r="L34" s="33"/>
      <c r="M34" s="33"/>
    </row>
    <row r="35" spans="3:13" ht="15.6" x14ac:dyDescent="0.3">
      <c r="C35" s="23" t="s">
        <v>188</v>
      </c>
      <c r="D35" s="23"/>
      <c r="E35" s="23"/>
      <c r="F35" s="23"/>
      <c r="G35" s="23"/>
      <c r="I35" s="23" t="s">
        <v>189</v>
      </c>
      <c r="J35" s="23"/>
      <c r="K35" s="23"/>
      <c r="L35" s="23"/>
      <c r="M35" s="23"/>
    </row>
    <row r="46" spans="3:13" ht="15" thickBot="1" x14ac:dyDescent="0.35"/>
    <row r="47" spans="3:13" ht="16.2" thickBot="1" x14ac:dyDescent="0.35">
      <c r="C47" s="32" t="s">
        <v>190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57" spans="2:14" ht="15" thickBot="1" x14ac:dyDescent="0.35"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2:14" ht="15" thickTop="1" x14ac:dyDescent="0.3"/>
    <row r="59" spans="2:14" x14ac:dyDescent="0.3">
      <c r="B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1" spans="2:14" ht="12.6" customHeight="1" x14ac:dyDescent="0.3"/>
    <row r="62" spans="2:14" ht="14.4" customHeight="1" thickBot="1" x14ac:dyDescent="0.35"/>
    <row r="63" spans="2:14" ht="16.2" thickBot="1" x14ac:dyDescent="0.35">
      <c r="C63" s="32" t="s">
        <v>191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5" spans="3:14" ht="15.6" x14ac:dyDescent="0.3">
      <c r="C65" s="51" t="s">
        <v>251</v>
      </c>
    </row>
    <row r="66" spans="3:14" ht="15" customHeight="1" thickBot="1" x14ac:dyDescent="0.35">
      <c r="C66" s="52"/>
      <c r="D66" s="52"/>
      <c r="E66" s="52"/>
      <c r="F66" s="27">
        <v>2019</v>
      </c>
      <c r="G66" s="27">
        <v>2020</v>
      </c>
      <c r="H66" s="53"/>
      <c r="I66" s="27">
        <v>2021</v>
      </c>
      <c r="J66" s="53">
        <v>2022</v>
      </c>
      <c r="K66" s="53">
        <v>2023</v>
      </c>
      <c r="L66" s="53">
        <v>2024</v>
      </c>
      <c r="M66" s="53">
        <v>2025</v>
      </c>
    </row>
    <row r="67" spans="3:14" x14ac:dyDescent="0.3">
      <c r="C67" s="54" t="s">
        <v>241</v>
      </c>
      <c r="D67" s="54"/>
      <c r="E67" s="54"/>
      <c r="F67" s="55">
        <v>19.38</v>
      </c>
      <c r="G67" s="55">
        <v>22.37</v>
      </c>
      <c r="H67" s="54"/>
      <c r="I67" s="55">
        <v>58.22</v>
      </c>
      <c r="J67" s="54">
        <v>2.62</v>
      </c>
      <c r="K67" s="54">
        <v>34.04</v>
      </c>
      <c r="L67" s="54">
        <v>25.02</v>
      </c>
      <c r="M67" s="54">
        <v>-1.97</v>
      </c>
    </row>
    <row r="68" spans="3:14" x14ac:dyDescent="0.3">
      <c r="C68" s="56" t="s">
        <v>252</v>
      </c>
      <c r="D68" s="56"/>
      <c r="E68" s="56"/>
      <c r="F68" s="57">
        <v>-0.96</v>
      </c>
      <c r="G68" s="57">
        <v>30.35</v>
      </c>
      <c r="H68" s="56"/>
      <c r="I68" s="57">
        <v>62.64</v>
      </c>
      <c r="J68" s="56">
        <v>1.3</v>
      </c>
      <c r="K68" s="56">
        <v>41.08</v>
      </c>
      <c r="L68" s="56">
        <v>26.85</v>
      </c>
      <c r="M68" s="56">
        <v>-4.47</v>
      </c>
    </row>
    <row r="69" spans="3:14" x14ac:dyDescent="0.3">
      <c r="C69" s="56" t="s">
        <v>253</v>
      </c>
      <c r="D69" s="56"/>
      <c r="E69" s="56"/>
      <c r="F69" s="57">
        <v>20.34</v>
      </c>
      <c r="G69" s="57">
        <v>-7.98</v>
      </c>
      <c r="H69" s="56"/>
      <c r="I69" s="57">
        <v>-4.42</v>
      </c>
      <c r="J69" s="56">
        <v>1.32</v>
      </c>
      <c r="K69" s="56">
        <v>-7.04</v>
      </c>
      <c r="L69" s="56">
        <v>-1.83</v>
      </c>
      <c r="M69" s="56">
        <v>2.5</v>
      </c>
    </row>
    <row r="70" spans="3:14" x14ac:dyDescent="0.3">
      <c r="C70" s="56" t="s">
        <v>254</v>
      </c>
      <c r="D70" s="56"/>
      <c r="E70" s="56"/>
      <c r="F70" s="57">
        <v>1</v>
      </c>
      <c r="G70" s="57">
        <v>14</v>
      </c>
      <c r="H70" s="56"/>
      <c r="I70" s="57">
        <v>16</v>
      </c>
      <c r="J70" s="56">
        <v>9</v>
      </c>
      <c r="K70" s="56">
        <v>19</v>
      </c>
      <c r="L70" s="56">
        <v>14</v>
      </c>
      <c r="M70" s="56">
        <v>8</v>
      </c>
    </row>
    <row r="71" spans="3:14" x14ac:dyDescent="0.3">
      <c r="C71" s="56" t="s">
        <v>255</v>
      </c>
      <c r="D71" s="56"/>
      <c r="E71" s="56"/>
      <c r="F71" s="57">
        <v>17</v>
      </c>
      <c r="G71" s="57">
        <v>19</v>
      </c>
      <c r="H71" s="56"/>
      <c r="I71" s="57">
        <v>22</v>
      </c>
      <c r="J71" s="56">
        <v>23</v>
      </c>
      <c r="K71" s="56">
        <v>24</v>
      </c>
      <c r="L71" s="56">
        <v>27</v>
      </c>
      <c r="M71" s="56">
        <v>29</v>
      </c>
    </row>
    <row r="75" spans="3:14" x14ac:dyDescent="0.3">
      <c r="N75" s="26"/>
    </row>
    <row r="82" spans="3:13" x14ac:dyDescent="0.3">
      <c r="C82" s="1"/>
    </row>
    <row r="84" spans="3:13" x14ac:dyDescent="0.3">
      <c r="C84" s="20"/>
    </row>
    <row r="91" spans="3:13" ht="6" customHeight="1" thickBot="1" x14ac:dyDescent="0.35"/>
    <row r="92" spans="3:13" ht="16.2" thickBot="1" x14ac:dyDescent="0.35">
      <c r="C92" s="32" t="s">
        <v>200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</row>
    <row r="94" spans="3:13" x14ac:dyDescent="0.3">
      <c r="C94" s="66" t="s">
        <v>192</v>
      </c>
      <c r="D94" s="67"/>
      <c r="E94" s="67"/>
      <c r="F94" s="67"/>
      <c r="G94" s="68" t="s">
        <v>205</v>
      </c>
      <c r="H94" s="68"/>
      <c r="I94" s="68" t="s">
        <v>204</v>
      </c>
      <c r="J94" s="68" t="s">
        <v>203</v>
      </c>
      <c r="K94" s="69" t="s">
        <v>202</v>
      </c>
      <c r="L94" s="69"/>
      <c r="M94" s="68" t="s">
        <v>201</v>
      </c>
    </row>
    <row r="95" spans="3:13" x14ac:dyDescent="0.3">
      <c r="C95" s="61" t="s">
        <v>193</v>
      </c>
      <c r="D95" s="61"/>
      <c r="E95" s="61"/>
      <c r="F95" s="61"/>
      <c r="G95" s="70">
        <v>0.25</v>
      </c>
      <c r="H95" s="70"/>
      <c r="I95" s="70">
        <v>0.71</v>
      </c>
      <c r="J95" s="70">
        <v>92.88</v>
      </c>
      <c r="K95" s="70"/>
      <c r="L95" s="70">
        <v>0.69</v>
      </c>
      <c r="M95" s="70">
        <v>14.63</v>
      </c>
    </row>
    <row r="96" spans="3:13" x14ac:dyDescent="0.3">
      <c r="C96" s="71" t="s">
        <v>14</v>
      </c>
      <c r="D96" s="57"/>
      <c r="E96" s="57"/>
      <c r="F96" s="57"/>
      <c r="G96" s="72">
        <v>0.7</v>
      </c>
      <c r="H96" s="72"/>
      <c r="I96" s="72">
        <v>0.81</v>
      </c>
      <c r="J96" s="72">
        <v>89.48</v>
      </c>
      <c r="K96" s="72"/>
      <c r="L96" s="72">
        <v>0.7</v>
      </c>
      <c r="M96" s="72">
        <v>17.11</v>
      </c>
    </row>
    <row r="97" spans="3:13" x14ac:dyDescent="0.3">
      <c r="C97" s="57" t="s">
        <v>194</v>
      </c>
      <c r="D97" s="57"/>
      <c r="E97" s="57"/>
      <c r="F97" s="57"/>
      <c r="G97" s="72">
        <v>6.77</v>
      </c>
      <c r="H97" s="72"/>
      <c r="I97" s="72">
        <v>0.2</v>
      </c>
      <c r="J97" s="72">
        <v>3.3</v>
      </c>
      <c r="K97" s="72"/>
      <c r="L97" s="72">
        <v>0.73</v>
      </c>
      <c r="M97" s="72">
        <v>13.08</v>
      </c>
    </row>
    <row r="110" spans="3:13" x14ac:dyDescent="0.3"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</row>
    <row r="111" spans="3:13" ht="7.8" customHeight="1" x14ac:dyDescent="0.3"/>
    <row r="112" spans="3:13" ht="8.4" customHeight="1" x14ac:dyDescent="0.3"/>
    <row r="113" spans="2:14" ht="6" customHeight="1" x14ac:dyDescent="0.3"/>
    <row r="114" spans="2:14" ht="15" thickBot="1" x14ac:dyDescent="0.3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2:14" ht="15" thickTop="1" x14ac:dyDescent="0.3"/>
    <row r="116" spans="2:14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8" spans="2:14" ht="15" thickBot="1" x14ac:dyDescent="0.35"/>
    <row r="119" spans="2:14" ht="16.2" thickBot="1" x14ac:dyDescent="0.35">
      <c r="C119" s="32" t="s">
        <v>206</v>
      </c>
      <c r="D119" s="32"/>
      <c r="E119" s="32"/>
      <c r="F119" s="32"/>
      <c r="G119" s="32"/>
      <c r="H119" s="32"/>
      <c r="I119" s="32"/>
      <c r="J119" s="32"/>
      <c r="K119" s="32"/>
      <c r="L119" s="32"/>
      <c r="M119" s="32"/>
    </row>
    <row r="122" spans="2:14" ht="15" thickBot="1" x14ac:dyDescent="0.35">
      <c r="C122" s="27" t="s">
        <v>222</v>
      </c>
      <c r="D122" s="28"/>
      <c r="E122" s="28"/>
      <c r="F122" s="28"/>
      <c r="G122" s="28"/>
      <c r="H122" s="28"/>
      <c r="I122" s="28"/>
      <c r="J122" s="28"/>
      <c r="K122" s="29" t="s">
        <v>218</v>
      </c>
      <c r="L122" s="30" t="s">
        <v>221</v>
      </c>
      <c r="M122" s="29" t="s">
        <v>220</v>
      </c>
    </row>
    <row r="123" spans="2:14" x14ac:dyDescent="0.3">
      <c r="C123" t="s">
        <v>208</v>
      </c>
      <c r="K123">
        <v>21.43</v>
      </c>
      <c r="L123">
        <v>19.97</v>
      </c>
      <c r="M123">
        <v>20.37</v>
      </c>
    </row>
    <row r="124" spans="2:14" x14ac:dyDescent="0.3">
      <c r="C124" s="10" t="s">
        <v>209</v>
      </c>
      <c r="D124" s="10"/>
      <c r="E124" s="10"/>
      <c r="F124" s="10"/>
      <c r="G124" s="10"/>
      <c r="H124" s="10"/>
      <c r="I124" s="10"/>
      <c r="J124" s="10"/>
      <c r="K124" s="10">
        <v>2.92</v>
      </c>
      <c r="L124" s="10">
        <v>2.61</v>
      </c>
      <c r="M124" s="10">
        <v>2.94</v>
      </c>
    </row>
    <row r="125" spans="2:14" x14ac:dyDescent="0.3">
      <c r="C125" s="10" t="s">
        <v>210</v>
      </c>
      <c r="D125" s="10"/>
      <c r="E125" s="10"/>
      <c r="F125" s="10"/>
      <c r="G125" s="10"/>
      <c r="H125" s="10"/>
      <c r="I125" s="10"/>
      <c r="J125" s="10"/>
      <c r="K125" s="10">
        <v>2.5299999999999998</v>
      </c>
      <c r="L125" s="10">
        <v>2.17</v>
      </c>
      <c r="M125" s="10">
        <v>2.64</v>
      </c>
    </row>
    <row r="126" spans="2:14" x14ac:dyDescent="0.3">
      <c r="C126" s="10" t="s">
        <v>211</v>
      </c>
      <c r="D126" s="10"/>
      <c r="E126" s="10"/>
      <c r="F126" s="10"/>
      <c r="G126" s="10"/>
      <c r="H126" s="10"/>
      <c r="I126" s="10"/>
      <c r="J126" s="10"/>
      <c r="K126" s="10">
        <v>22.6</v>
      </c>
      <c r="L126" s="10">
        <v>18.52</v>
      </c>
      <c r="M126" s="10">
        <v>16.16</v>
      </c>
    </row>
    <row r="127" spans="2:14" x14ac:dyDescent="0.3">
      <c r="C127" s="10" t="s">
        <v>212</v>
      </c>
      <c r="D127" s="10"/>
      <c r="E127" s="10"/>
      <c r="F127" s="10"/>
      <c r="G127" s="10"/>
      <c r="H127" s="10"/>
      <c r="I127" s="10"/>
      <c r="J127" s="10"/>
      <c r="K127" s="10">
        <v>0.72</v>
      </c>
      <c r="L127" s="10">
        <v>0.88</v>
      </c>
      <c r="M127" s="10">
        <v>1.33</v>
      </c>
    </row>
    <row r="128" spans="2:14" x14ac:dyDescent="0.3">
      <c r="C128" s="10" t="s">
        <v>217</v>
      </c>
      <c r="D128" s="10"/>
      <c r="E128" s="10"/>
      <c r="F128" s="10"/>
      <c r="G128" s="10"/>
      <c r="H128" s="10"/>
      <c r="I128" s="10"/>
      <c r="J128" s="10"/>
      <c r="K128" s="10">
        <v>14.04</v>
      </c>
      <c r="L128" s="10">
        <v>14.65</v>
      </c>
      <c r="M128" s="10">
        <v>12.63</v>
      </c>
    </row>
    <row r="129" spans="1:13" x14ac:dyDescent="0.3">
      <c r="C129" s="10" t="s">
        <v>213</v>
      </c>
      <c r="D129" s="10"/>
      <c r="E129" s="10"/>
      <c r="F129" s="10"/>
      <c r="G129" s="10"/>
      <c r="H129" s="10"/>
      <c r="I129" s="10"/>
      <c r="J129" s="10"/>
      <c r="K129" s="10">
        <v>11.8</v>
      </c>
      <c r="L129" s="10">
        <v>9.94</v>
      </c>
      <c r="M129" s="10">
        <v>11.22</v>
      </c>
    </row>
    <row r="130" spans="1:13" x14ac:dyDescent="0.3">
      <c r="C130" s="10" t="s">
        <v>214</v>
      </c>
      <c r="D130" s="10"/>
      <c r="E130" s="10"/>
      <c r="F130" s="10"/>
      <c r="G130" s="10"/>
      <c r="H130" s="10"/>
      <c r="I130" s="10"/>
      <c r="J130" s="10"/>
      <c r="K130" s="10">
        <v>12.37</v>
      </c>
      <c r="L130" s="10">
        <v>10.97</v>
      </c>
      <c r="M130" s="10">
        <v>12.1</v>
      </c>
    </row>
    <row r="131" spans="1:13" x14ac:dyDescent="0.3">
      <c r="C131" s="10" t="s">
        <v>215</v>
      </c>
      <c r="D131" s="10"/>
      <c r="E131" s="10"/>
      <c r="F131" s="10"/>
      <c r="G131" s="10"/>
      <c r="H131" s="10"/>
      <c r="I131" s="10"/>
      <c r="J131" s="10"/>
      <c r="K131" s="10">
        <v>13.02</v>
      </c>
      <c r="L131" s="10">
        <v>10.94</v>
      </c>
      <c r="M131" s="10">
        <v>4.41</v>
      </c>
    </row>
    <row r="132" spans="1:13" x14ac:dyDescent="0.3">
      <c r="C132" s="10" t="s">
        <v>216</v>
      </c>
      <c r="D132" s="10"/>
      <c r="E132" s="10"/>
      <c r="F132" s="10"/>
      <c r="G132" s="10"/>
      <c r="H132" s="10"/>
      <c r="I132" s="10"/>
      <c r="J132" s="10"/>
      <c r="K132" s="10">
        <v>16.79</v>
      </c>
      <c r="L132" s="10">
        <v>14.41</v>
      </c>
      <c r="M132" s="10">
        <v>16.04</v>
      </c>
    </row>
    <row r="133" spans="1:13" ht="6" customHeight="1" x14ac:dyDescent="0.3"/>
    <row r="134" spans="1:13" ht="8.4" customHeight="1" x14ac:dyDescent="0.3">
      <c r="A134" s="31"/>
    </row>
    <row r="135" spans="1:13" ht="15" thickBot="1" x14ac:dyDescent="0.35">
      <c r="C135" s="27" t="s">
        <v>223</v>
      </c>
      <c r="D135" s="27"/>
      <c r="E135" s="27"/>
    </row>
    <row r="137" spans="1:13" ht="15" thickBot="1" x14ac:dyDescent="0.35">
      <c r="C137" s="27" t="s">
        <v>224</v>
      </c>
      <c r="D137" s="28"/>
      <c r="E137" s="28"/>
      <c r="F137" s="28"/>
      <c r="G137" s="28"/>
      <c r="H137" s="28"/>
      <c r="I137" s="28"/>
      <c r="J137" s="28"/>
      <c r="K137" s="27" t="s">
        <v>235</v>
      </c>
      <c r="L137" s="28"/>
      <c r="M137" s="29" t="s">
        <v>234</v>
      </c>
    </row>
    <row r="138" spans="1:13" x14ac:dyDescent="0.3">
      <c r="C138" s="36" t="s">
        <v>227</v>
      </c>
      <c r="D138" s="36"/>
      <c r="E138" s="36"/>
      <c r="F138" s="36"/>
      <c r="G138" s="36"/>
      <c r="H138" s="36"/>
      <c r="I138" s="36"/>
      <c r="J138" s="36"/>
      <c r="K138" s="37">
        <v>21.93</v>
      </c>
      <c r="L138" s="38"/>
      <c r="M138" s="37">
        <v>19.14</v>
      </c>
    </row>
    <row r="139" spans="1:13" x14ac:dyDescent="0.3">
      <c r="C139" s="10" t="s">
        <v>230</v>
      </c>
      <c r="D139" s="10"/>
      <c r="E139" s="10"/>
      <c r="F139" s="10"/>
      <c r="G139" s="10"/>
      <c r="H139" s="10"/>
      <c r="I139" s="10"/>
      <c r="J139" s="10"/>
      <c r="K139" s="39">
        <v>17.04</v>
      </c>
      <c r="L139" s="40"/>
      <c r="M139" s="39">
        <v>19.89</v>
      </c>
    </row>
    <row r="140" spans="1:13" x14ac:dyDescent="0.3">
      <c r="C140" s="10" t="s">
        <v>36</v>
      </c>
      <c r="D140" s="10"/>
      <c r="E140" s="10"/>
      <c r="F140" s="10"/>
      <c r="G140" s="10"/>
      <c r="H140" s="10"/>
      <c r="I140" s="10"/>
      <c r="J140" s="10"/>
      <c r="K140" s="39">
        <v>14.28</v>
      </c>
      <c r="L140" s="40"/>
      <c r="M140" s="39">
        <v>11.1</v>
      </c>
    </row>
    <row r="141" spans="1:13" x14ac:dyDescent="0.3">
      <c r="C141" s="10" t="s">
        <v>226</v>
      </c>
      <c r="D141" s="10"/>
      <c r="E141" s="10"/>
      <c r="F141" s="10"/>
      <c r="G141" s="10"/>
      <c r="H141" s="10"/>
      <c r="I141" s="10"/>
      <c r="J141" s="10"/>
      <c r="K141" s="39">
        <v>12.25</v>
      </c>
      <c r="L141" s="40"/>
      <c r="M141" s="39">
        <v>18.11</v>
      </c>
    </row>
    <row r="142" spans="1:13" x14ac:dyDescent="0.3">
      <c r="C142" s="10" t="s">
        <v>225</v>
      </c>
      <c r="D142" s="10"/>
      <c r="E142" s="10"/>
      <c r="F142" s="10"/>
      <c r="G142" s="10"/>
      <c r="H142" s="10"/>
      <c r="I142" s="10"/>
      <c r="J142" s="10"/>
      <c r="K142" s="39">
        <v>11.6</v>
      </c>
      <c r="L142" s="40"/>
      <c r="M142" s="39">
        <v>11.97</v>
      </c>
    </row>
    <row r="143" spans="1:13" x14ac:dyDescent="0.3">
      <c r="C143" s="10" t="s">
        <v>56</v>
      </c>
      <c r="D143" s="10"/>
      <c r="E143" s="10"/>
      <c r="F143" s="10"/>
      <c r="G143" s="10"/>
      <c r="H143" s="10"/>
      <c r="I143" s="10"/>
      <c r="J143" s="10"/>
      <c r="K143" s="39">
        <v>9.2100000000000009</v>
      </c>
      <c r="L143" s="40"/>
      <c r="M143" s="39">
        <v>6.73</v>
      </c>
    </row>
    <row r="144" spans="1:13" x14ac:dyDescent="0.3">
      <c r="C144" s="10" t="s">
        <v>231</v>
      </c>
      <c r="D144" s="10"/>
      <c r="E144" s="10"/>
      <c r="F144" s="10"/>
      <c r="G144" s="10"/>
      <c r="H144" s="10"/>
      <c r="I144" s="10"/>
      <c r="J144" s="10"/>
      <c r="K144" s="39">
        <v>5.9</v>
      </c>
      <c r="L144" s="40"/>
      <c r="M144" s="39">
        <v>5.85</v>
      </c>
    </row>
    <row r="145" spans="3:13" x14ac:dyDescent="0.3">
      <c r="C145" s="10" t="s">
        <v>228</v>
      </c>
      <c r="D145" s="10"/>
      <c r="E145" s="10"/>
      <c r="F145" s="10"/>
      <c r="G145" s="10"/>
      <c r="H145" s="10"/>
      <c r="I145" s="10"/>
      <c r="J145" s="10"/>
      <c r="K145" s="39">
        <v>4.4400000000000004</v>
      </c>
      <c r="L145" s="40"/>
      <c r="M145" s="39">
        <v>2.6</v>
      </c>
    </row>
    <row r="146" spans="3:13" x14ac:dyDescent="0.3">
      <c r="C146" s="10" t="s">
        <v>61</v>
      </c>
      <c r="D146" s="10"/>
      <c r="E146" s="10"/>
      <c r="F146" s="10"/>
      <c r="G146" s="10"/>
      <c r="H146" s="10"/>
      <c r="I146" s="10"/>
      <c r="J146" s="10"/>
      <c r="K146" s="39">
        <v>1.61</v>
      </c>
      <c r="L146" s="40"/>
      <c r="M146" s="39">
        <v>1.69</v>
      </c>
    </row>
    <row r="147" spans="3:13" x14ac:dyDescent="0.3">
      <c r="C147" s="10" t="s">
        <v>232</v>
      </c>
      <c r="D147" s="10"/>
      <c r="E147" s="10"/>
      <c r="F147" s="10"/>
      <c r="G147" s="10"/>
      <c r="H147" s="10"/>
      <c r="I147" s="10"/>
      <c r="J147" s="10"/>
      <c r="K147" s="39">
        <v>0.92</v>
      </c>
      <c r="L147" s="40"/>
      <c r="M147" s="39">
        <v>1.49</v>
      </c>
    </row>
    <row r="148" spans="3:13" x14ac:dyDescent="0.3">
      <c r="C148" s="10" t="s">
        <v>229</v>
      </c>
      <c r="D148" s="10"/>
      <c r="E148" s="10"/>
      <c r="F148" s="10"/>
      <c r="G148" s="10"/>
      <c r="H148" s="10"/>
      <c r="I148" s="10"/>
      <c r="J148" s="10"/>
      <c r="K148" s="39">
        <v>0.82</v>
      </c>
      <c r="L148" s="40"/>
      <c r="M148" s="39">
        <v>1.43</v>
      </c>
    </row>
    <row r="150" spans="3:13" ht="1.2" customHeight="1" x14ac:dyDescent="0.3"/>
    <row r="151" spans="3:13" ht="15" thickBot="1" x14ac:dyDescent="0.35">
      <c r="C151" s="27" t="s">
        <v>236</v>
      </c>
      <c r="D151" s="28"/>
    </row>
    <row r="152" spans="3:13" ht="5.4" customHeight="1" x14ac:dyDescent="0.3"/>
    <row r="153" spans="3:13" x14ac:dyDescent="0.3">
      <c r="C153" s="42" t="s">
        <v>237</v>
      </c>
      <c r="D153" s="42"/>
      <c r="E153" s="36"/>
      <c r="F153" s="43" t="s">
        <v>247</v>
      </c>
      <c r="G153" s="43"/>
      <c r="H153" s="36"/>
      <c r="I153" s="43" t="s">
        <v>248</v>
      </c>
      <c r="J153" s="50" t="s">
        <v>238</v>
      </c>
      <c r="K153" s="50"/>
      <c r="L153" s="50"/>
      <c r="M153" s="50"/>
    </row>
    <row r="154" spans="3:13" ht="15" thickBot="1" x14ac:dyDescent="0.35">
      <c r="C154" s="47"/>
      <c r="D154" s="47"/>
      <c r="E154" s="28"/>
      <c r="F154" s="48"/>
      <c r="G154" s="48"/>
      <c r="H154" s="28"/>
      <c r="I154" s="48"/>
      <c r="J154" s="49" t="s">
        <v>249</v>
      </c>
      <c r="K154" s="49" t="s">
        <v>239</v>
      </c>
      <c r="L154" s="49" t="s">
        <v>240</v>
      </c>
      <c r="M154" s="49" t="s">
        <v>250</v>
      </c>
    </row>
    <row r="155" spans="3:13" ht="7.8" customHeight="1" x14ac:dyDescent="0.3">
      <c r="C155" s="62"/>
      <c r="D155" s="62"/>
      <c r="E155" s="63"/>
      <c r="F155" s="64"/>
      <c r="G155" s="64"/>
      <c r="H155" s="63"/>
      <c r="I155" s="64"/>
      <c r="J155" s="65"/>
      <c r="K155" s="65"/>
      <c r="L155" s="65"/>
      <c r="M155" s="65"/>
    </row>
    <row r="156" spans="3:13" x14ac:dyDescent="0.3">
      <c r="C156" s="61" t="s">
        <v>246</v>
      </c>
      <c r="D156" s="61"/>
      <c r="E156" s="61"/>
      <c r="F156" s="61"/>
      <c r="G156" s="61">
        <v>25516.76</v>
      </c>
      <c r="H156" s="61"/>
      <c r="I156" s="61">
        <v>1.61</v>
      </c>
      <c r="J156" s="61">
        <v>-3.56</v>
      </c>
      <c r="K156" s="61">
        <v>11.15</v>
      </c>
      <c r="L156" s="61">
        <v>17.53</v>
      </c>
      <c r="M156" s="61">
        <v>19.53</v>
      </c>
    </row>
    <row r="157" spans="3:13" x14ac:dyDescent="0.3">
      <c r="C157" s="57" t="s">
        <v>242</v>
      </c>
      <c r="D157" s="57"/>
      <c r="E157" s="57"/>
      <c r="F157" s="57"/>
      <c r="G157" s="57">
        <v>27384.03</v>
      </c>
      <c r="H157" s="57"/>
      <c r="I157" s="57">
        <v>1.64</v>
      </c>
      <c r="J157" s="57">
        <v>-6.29</v>
      </c>
      <c r="K157" s="57">
        <v>6.05</v>
      </c>
      <c r="L157" s="57">
        <v>19.010000000000002</v>
      </c>
      <c r="M157" s="57">
        <v>24.72</v>
      </c>
    </row>
    <row r="158" spans="3:13" x14ac:dyDescent="0.3">
      <c r="C158" s="57" t="s">
        <v>243</v>
      </c>
      <c r="D158" s="57"/>
      <c r="E158" s="57"/>
      <c r="F158" s="57"/>
      <c r="G158" s="57">
        <v>65812.160000000003</v>
      </c>
      <c r="H158" s="57"/>
      <c r="I158" s="57">
        <v>1.41</v>
      </c>
      <c r="J158" s="57">
        <v>-3.96</v>
      </c>
      <c r="K158" s="57">
        <v>10.26</v>
      </c>
      <c r="L158" s="57">
        <v>20.82</v>
      </c>
      <c r="M158" s="57">
        <v>23.5</v>
      </c>
    </row>
    <row r="159" spans="3:13" x14ac:dyDescent="0.3">
      <c r="C159" s="57" t="s">
        <v>244</v>
      </c>
      <c r="D159" s="57"/>
      <c r="E159" s="57"/>
      <c r="F159" s="57"/>
      <c r="G159" s="57">
        <v>19266.54</v>
      </c>
      <c r="H159" s="57"/>
      <c r="I159" s="57">
        <v>1.63</v>
      </c>
      <c r="J159" s="57">
        <v>-1.81</v>
      </c>
      <c r="K159" s="57">
        <v>13.31</v>
      </c>
      <c r="L159" s="57">
        <v>29.63</v>
      </c>
      <c r="M159" s="57">
        <v>23.12</v>
      </c>
    </row>
    <row r="160" spans="3:13" x14ac:dyDescent="0.3">
      <c r="C160" s="57" t="s">
        <v>245</v>
      </c>
      <c r="D160" s="57"/>
      <c r="E160" s="57"/>
      <c r="F160" s="57"/>
      <c r="G160" s="57">
        <v>9008.5400000000009</v>
      </c>
      <c r="H160" s="57"/>
      <c r="I160" s="57">
        <v>1.71</v>
      </c>
      <c r="J160" s="57">
        <v>-2.5099999999999998</v>
      </c>
      <c r="K160" s="57">
        <v>14.01</v>
      </c>
      <c r="L160" s="57">
        <v>24.12</v>
      </c>
      <c r="M160" s="57">
        <v>22.15</v>
      </c>
    </row>
    <row r="161" spans="2:14" ht="5.4" customHeight="1" x14ac:dyDescent="0.3"/>
    <row r="162" spans="2:14" ht="6" customHeight="1" x14ac:dyDescent="0.3"/>
    <row r="163" spans="2:14" ht="15" thickBot="1" x14ac:dyDescent="0.35">
      <c r="C163" s="27" t="s">
        <v>256</v>
      </c>
      <c r="D163" s="27"/>
    </row>
    <row r="164" spans="2:14" ht="5.4" customHeight="1" x14ac:dyDescent="0.3"/>
    <row r="165" spans="2:14" x14ac:dyDescent="0.3">
      <c r="C165" s="58" t="s">
        <v>257</v>
      </c>
      <c r="D165" s="58"/>
      <c r="E165" s="58"/>
      <c r="F165" s="58"/>
      <c r="G165" s="58"/>
      <c r="H165" s="58"/>
      <c r="I165" s="58"/>
      <c r="J165" s="58"/>
      <c r="K165" s="58"/>
      <c r="L165" s="58"/>
      <c r="M165" s="58">
        <v>139</v>
      </c>
    </row>
    <row r="166" spans="2:14" x14ac:dyDescent="0.3">
      <c r="C166" s="59" t="s">
        <v>258</v>
      </c>
      <c r="D166" s="60"/>
      <c r="E166" s="59"/>
      <c r="F166" s="59"/>
      <c r="G166" s="59"/>
      <c r="H166" s="59"/>
      <c r="I166" s="59"/>
      <c r="J166" s="59"/>
      <c r="K166" s="59"/>
      <c r="L166" s="59"/>
      <c r="M166" s="60">
        <v>0.21310000000000001</v>
      </c>
    </row>
    <row r="167" spans="2:14" x14ac:dyDescent="0.3">
      <c r="C167" s="59" t="s">
        <v>259</v>
      </c>
      <c r="D167" s="60"/>
      <c r="E167" s="59"/>
      <c r="F167" s="59"/>
      <c r="G167" s="59"/>
      <c r="H167" s="59"/>
      <c r="I167" s="59"/>
      <c r="J167" s="59"/>
      <c r="K167" s="59"/>
      <c r="L167" s="59"/>
      <c r="M167" s="60">
        <v>0.12809999999999999</v>
      </c>
    </row>
    <row r="168" spans="2:14" x14ac:dyDescent="0.3">
      <c r="C168" s="59" t="s">
        <v>260</v>
      </c>
      <c r="D168" s="60"/>
      <c r="E168" s="59"/>
      <c r="F168" s="59"/>
      <c r="G168" s="59"/>
      <c r="H168" s="59"/>
      <c r="I168" s="59"/>
      <c r="J168" s="59"/>
      <c r="K168" s="59"/>
      <c r="L168" s="59"/>
      <c r="M168" s="60">
        <v>0.51390000000000002</v>
      </c>
    </row>
    <row r="173" spans="2:14" ht="15" thickBot="1" x14ac:dyDescent="0.35"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2:14" ht="15" thickTop="1" x14ac:dyDescent="0.3"/>
    <row r="175" spans="2:14" x14ac:dyDescent="0.3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</sheetData>
  <mergeCells count="19">
    <mergeCell ref="C153:D154"/>
    <mergeCell ref="J153:M153"/>
    <mergeCell ref="F153:G154"/>
    <mergeCell ref="I153:I154"/>
    <mergeCell ref="C8:G8"/>
    <mergeCell ref="I8:M8"/>
    <mergeCell ref="C18:D19"/>
    <mergeCell ref="F18:G19"/>
    <mergeCell ref="C4:M4"/>
    <mergeCell ref="C5:M5"/>
    <mergeCell ref="C21:G21"/>
    <mergeCell ref="I21:M21"/>
    <mergeCell ref="C34:G34"/>
    <mergeCell ref="I34:M34"/>
    <mergeCell ref="C47:M47"/>
    <mergeCell ref="C63:M63"/>
    <mergeCell ref="C92:M92"/>
    <mergeCell ref="K94:L94"/>
    <mergeCell ref="C119:M119"/>
  </mergeCells>
  <pageMargins left="0.7" right="0.7" top="0.75" bottom="0.75" header="0.3" footer="0.3"/>
  <pageSetup paperSize="9" orientation="portrait" r:id="rId1"/>
  <rowBreaks count="6" manualBreakCount="6">
    <brk id="58" max="16383" man="1"/>
    <brk id="59" max="16383" man="1"/>
    <brk id="115" max="16383" man="1"/>
    <brk id="116" max="16383" man="1"/>
    <brk id="161" min="1" max="13" man="1"/>
    <brk id="174" max="16383" man="1"/>
  </rowBreaks>
  <colBreaks count="5" manualBreakCount="5">
    <brk id="1" max="1048575" man="1"/>
    <brk id="2" max="1048575" man="1"/>
    <brk id="3" max="1048575" man="1"/>
    <brk id="9" min="116" max="173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F091-188C-4712-9B11-5EBD5EDBF45D}">
  <dimension ref="B2:G143"/>
  <sheetViews>
    <sheetView showGridLines="0" topLeftCell="C1" workbookViewId="0">
      <selection activeCell="E1" sqref="E1"/>
    </sheetView>
  </sheetViews>
  <sheetFormatPr defaultRowHeight="14.4" x14ac:dyDescent="0.3"/>
  <cols>
    <col min="1" max="1" width="1.6640625" customWidth="1"/>
    <col min="2" max="2" width="33.44140625" customWidth="1"/>
    <col min="3" max="3" width="22.88671875" bestFit="1" customWidth="1"/>
    <col min="4" max="4" width="8.109375" bestFit="1" customWidth="1"/>
    <col min="6" max="6" width="22.88671875" bestFit="1" customWidth="1"/>
    <col min="7" max="7" width="6" bestFit="1" customWidth="1"/>
  </cols>
  <sheetData>
    <row r="2" spans="2:7" x14ac:dyDescent="0.3">
      <c r="B2" s="1" t="s">
        <v>31</v>
      </c>
    </row>
    <row r="4" spans="2:7" x14ac:dyDescent="0.3">
      <c r="B4" s="21" t="s">
        <v>32</v>
      </c>
      <c r="C4" s="21" t="s">
        <v>33</v>
      </c>
      <c r="D4" s="21" t="s">
        <v>181</v>
      </c>
      <c r="F4" s="21" t="s">
        <v>33</v>
      </c>
      <c r="G4" s="21" t="s">
        <v>181</v>
      </c>
    </row>
    <row r="5" spans="2:7" x14ac:dyDescent="0.3">
      <c r="B5" t="s">
        <v>21</v>
      </c>
      <c r="C5" t="s">
        <v>34</v>
      </c>
      <c r="D5">
        <v>3.27</v>
      </c>
      <c r="F5" s="20" t="s">
        <v>34</v>
      </c>
      <c r="G5">
        <v>21.389999999999997</v>
      </c>
    </row>
    <row r="6" spans="2:7" x14ac:dyDescent="0.3">
      <c r="B6" t="s">
        <v>22</v>
      </c>
      <c r="C6" t="s">
        <v>35</v>
      </c>
      <c r="D6">
        <v>2.62</v>
      </c>
      <c r="F6" s="20" t="s">
        <v>36</v>
      </c>
      <c r="G6">
        <v>11.58</v>
      </c>
    </row>
    <row r="7" spans="2:7" x14ac:dyDescent="0.3">
      <c r="B7" t="s">
        <v>23</v>
      </c>
      <c r="C7" t="s">
        <v>36</v>
      </c>
      <c r="D7">
        <v>2.4</v>
      </c>
      <c r="F7" s="20" t="s">
        <v>42</v>
      </c>
      <c r="G7">
        <v>9.85</v>
      </c>
    </row>
    <row r="8" spans="2:7" x14ac:dyDescent="0.3">
      <c r="B8" t="s">
        <v>24</v>
      </c>
      <c r="C8" t="s">
        <v>34</v>
      </c>
      <c r="D8">
        <v>2.33</v>
      </c>
      <c r="F8" s="20" t="s">
        <v>35</v>
      </c>
      <c r="G8">
        <v>7.6400000000000006</v>
      </c>
    </row>
    <row r="9" spans="2:7" x14ac:dyDescent="0.3">
      <c r="B9" t="s">
        <v>25</v>
      </c>
      <c r="C9" t="s">
        <v>36</v>
      </c>
      <c r="D9">
        <v>2.19</v>
      </c>
      <c r="F9" s="20" t="s">
        <v>45</v>
      </c>
      <c r="G9">
        <v>7.52</v>
      </c>
    </row>
    <row r="10" spans="2:7" x14ac:dyDescent="0.3">
      <c r="B10" t="s">
        <v>26</v>
      </c>
      <c r="C10" t="s">
        <v>37</v>
      </c>
      <c r="D10">
        <v>1.85</v>
      </c>
      <c r="F10" s="20" t="s">
        <v>38</v>
      </c>
      <c r="G10">
        <v>6.910000000000001</v>
      </c>
    </row>
    <row r="11" spans="2:7" x14ac:dyDescent="0.3">
      <c r="B11" t="s">
        <v>27</v>
      </c>
      <c r="C11" t="s">
        <v>38</v>
      </c>
      <c r="D11">
        <v>1.81</v>
      </c>
      <c r="F11" s="20" t="s">
        <v>48</v>
      </c>
      <c r="G11">
        <v>5.92</v>
      </c>
    </row>
    <row r="12" spans="2:7" x14ac:dyDescent="0.3">
      <c r="B12" t="s">
        <v>28</v>
      </c>
      <c r="C12" t="s">
        <v>34</v>
      </c>
      <c r="D12">
        <v>1.79</v>
      </c>
      <c r="F12" s="20" t="s">
        <v>56</v>
      </c>
      <c r="G12">
        <v>4.87</v>
      </c>
    </row>
    <row r="13" spans="2:7" x14ac:dyDescent="0.3">
      <c r="B13" t="s">
        <v>29</v>
      </c>
      <c r="C13" t="s">
        <v>34</v>
      </c>
      <c r="D13">
        <v>1.56</v>
      </c>
      <c r="F13" s="20" t="s">
        <v>37</v>
      </c>
      <c r="G13">
        <v>4.34</v>
      </c>
    </row>
    <row r="14" spans="2:7" x14ac:dyDescent="0.3">
      <c r="B14" t="s">
        <v>39</v>
      </c>
      <c r="C14" t="s">
        <v>34</v>
      </c>
      <c r="D14">
        <v>1.48</v>
      </c>
      <c r="F14" s="20" t="s">
        <v>61</v>
      </c>
      <c r="G14">
        <v>2.54</v>
      </c>
    </row>
    <row r="15" spans="2:7" x14ac:dyDescent="0.3">
      <c r="B15" t="s">
        <v>40</v>
      </c>
      <c r="C15" t="s">
        <v>34</v>
      </c>
      <c r="D15">
        <v>1.43</v>
      </c>
      <c r="F15" s="20" t="s">
        <v>73</v>
      </c>
      <c r="G15">
        <v>1.5</v>
      </c>
    </row>
    <row r="16" spans="2:7" x14ac:dyDescent="0.3">
      <c r="B16" t="s">
        <v>41</v>
      </c>
      <c r="C16" t="s">
        <v>42</v>
      </c>
      <c r="D16">
        <v>1.34</v>
      </c>
      <c r="F16" s="20" t="s">
        <v>67</v>
      </c>
      <c r="G16">
        <v>1.4900000000000002</v>
      </c>
    </row>
    <row r="17" spans="2:7" x14ac:dyDescent="0.3">
      <c r="B17" t="s">
        <v>43</v>
      </c>
      <c r="C17" t="s">
        <v>38</v>
      </c>
      <c r="D17">
        <v>1.31</v>
      </c>
      <c r="F17" s="20" t="s">
        <v>100</v>
      </c>
      <c r="G17">
        <v>1.4400000000000002</v>
      </c>
    </row>
    <row r="18" spans="2:7" x14ac:dyDescent="0.3">
      <c r="B18" t="s">
        <v>44</v>
      </c>
      <c r="C18" t="s">
        <v>45</v>
      </c>
      <c r="D18">
        <v>1.29</v>
      </c>
      <c r="F18" s="20" t="s">
        <v>102</v>
      </c>
      <c r="G18">
        <v>1.06</v>
      </c>
    </row>
    <row r="19" spans="2:7" x14ac:dyDescent="0.3">
      <c r="B19" t="s">
        <v>46</v>
      </c>
      <c r="C19" t="s">
        <v>45</v>
      </c>
      <c r="D19">
        <v>1.27</v>
      </c>
      <c r="F19" s="20" t="s">
        <v>104</v>
      </c>
      <c r="G19">
        <v>0.88</v>
      </c>
    </row>
    <row r="20" spans="2:7" x14ac:dyDescent="0.3">
      <c r="B20" t="s">
        <v>47</v>
      </c>
      <c r="C20" t="s">
        <v>48</v>
      </c>
      <c r="D20">
        <v>1.25</v>
      </c>
      <c r="F20" s="20" t="s">
        <v>133</v>
      </c>
      <c r="G20">
        <v>0.57999999999999996</v>
      </c>
    </row>
    <row r="21" spans="2:7" x14ac:dyDescent="0.3">
      <c r="B21" t="s">
        <v>49</v>
      </c>
      <c r="C21" t="s">
        <v>36</v>
      </c>
      <c r="D21">
        <v>1.23</v>
      </c>
      <c r="F21" s="20" t="s">
        <v>129</v>
      </c>
      <c r="G21">
        <v>0.44</v>
      </c>
    </row>
    <row r="22" spans="2:7" x14ac:dyDescent="0.3">
      <c r="B22" t="s">
        <v>50</v>
      </c>
      <c r="C22" t="s">
        <v>36</v>
      </c>
      <c r="D22">
        <v>1.1499999999999999</v>
      </c>
    </row>
    <row r="23" spans="2:7" x14ac:dyDescent="0.3">
      <c r="B23" t="s">
        <v>51</v>
      </c>
      <c r="C23" t="s">
        <v>38</v>
      </c>
      <c r="D23">
        <v>1.1000000000000001</v>
      </c>
    </row>
    <row r="24" spans="2:7" x14ac:dyDescent="0.3">
      <c r="B24" t="s">
        <v>52</v>
      </c>
      <c r="C24" t="s">
        <v>38</v>
      </c>
      <c r="D24">
        <v>1.0900000000000001</v>
      </c>
    </row>
    <row r="25" spans="2:7" x14ac:dyDescent="0.3">
      <c r="B25" t="s">
        <v>53</v>
      </c>
      <c r="C25" t="s">
        <v>48</v>
      </c>
      <c r="D25">
        <v>1.05</v>
      </c>
    </row>
    <row r="26" spans="2:7" x14ac:dyDescent="0.3">
      <c r="B26" t="s">
        <v>54</v>
      </c>
      <c r="C26" t="s">
        <v>35</v>
      </c>
      <c r="D26">
        <v>1</v>
      </c>
    </row>
    <row r="27" spans="2:7" x14ac:dyDescent="0.3">
      <c r="B27" t="s">
        <v>55</v>
      </c>
      <c r="C27" t="s">
        <v>56</v>
      </c>
      <c r="D27">
        <v>0.96</v>
      </c>
    </row>
    <row r="28" spans="2:7" x14ac:dyDescent="0.3">
      <c r="B28" t="s">
        <v>57</v>
      </c>
      <c r="C28" t="s">
        <v>34</v>
      </c>
      <c r="D28">
        <v>0.96</v>
      </c>
    </row>
    <row r="29" spans="2:7" x14ac:dyDescent="0.3">
      <c r="B29" t="s">
        <v>58</v>
      </c>
      <c r="C29" t="s">
        <v>34</v>
      </c>
      <c r="D29">
        <v>0.95</v>
      </c>
    </row>
    <row r="30" spans="2:7" x14ac:dyDescent="0.3">
      <c r="B30" t="s">
        <v>59</v>
      </c>
      <c r="C30" t="s">
        <v>45</v>
      </c>
      <c r="D30">
        <v>0.9</v>
      </c>
    </row>
    <row r="31" spans="2:7" x14ac:dyDescent="0.3">
      <c r="B31" t="s">
        <v>60</v>
      </c>
      <c r="C31" t="s">
        <v>61</v>
      </c>
      <c r="D31">
        <v>0.88</v>
      </c>
    </row>
    <row r="32" spans="2:7" x14ac:dyDescent="0.3">
      <c r="B32" t="s">
        <v>62</v>
      </c>
      <c r="C32" t="s">
        <v>35</v>
      </c>
      <c r="D32">
        <v>0.88</v>
      </c>
    </row>
    <row r="33" spans="2:4" x14ac:dyDescent="0.3">
      <c r="B33" t="s">
        <v>63</v>
      </c>
      <c r="C33" t="s">
        <v>42</v>
      </c>
      <c r="D33">
        <v>0.83</v>
      </c>
    </row>
    <row r="34" spans="2:4" x14ac:dyDescent="0.3">
      <c r="B34" t="s">
        <v>64</v>
      </c>
      <c r="C34" t="s">
        <v>35</v>
      </c>
      <c r="D34">
        <v>0.83</v>
      </c>
    </row>
    <row r="35" spans="2:4" x14ac:dyDescent="0.3">
      <c r="B35" t="s">
        <v>65</v>
      </c>
      <c r="C35" t="s">
        <v>36</v>
      </c>
      <c r="D35">
        <v>0.8</v>
      </c>
    </row>
    <row r="36" spans="2:4" x14ac:dyDescent="0.3">
      <c r="B36" t="s">
        <v>66</v>
      </c>
      <c r="C36" t="s">
        <v>67</v>
      </c>
      <c r="D36">
        <v>0.8</v>
      </c>
    </row>
    <row r="37" spans="2:4" x14ac:dyDescent="0.3">
      <c r="B37" t="s">
        <v>68</v>
      </c>
      <c r="C37" t="s">
        <v>34</v>
      </c>
      <c r="D37">
        <v>0.8</v>
      </c>
    </row>
    <row r="38" spans="2:4" x14ac:dyDescent="0.3">
      <c r="B38" t="s">
        <v>69</v>
      </c>
      <c r="C38" t="s">
        <v>42</v>
      </c>
      <c r="D38">
        <v>0.79</v>
      </c>
    </row>
    <row r="39" spans="2:4" x14ac:dyDescent="0.3">
      <c r="B39" t="s">
        <v>70</v>
      </c>
      <c r="C39" t="s">
        <v>34</v>
      </c>
      <c r="D39">
        <v>0.78</v>
      </c>
    </row>
    <row r="40" spans="2:4" x14ac:dyDescent="0.3">
      <c r="B40" t="s">
        <v>71</v>
      </c>
      <c r="C40" t="s">
        <v>42</v>
      </c>
      <c r="D40">
        <v>0.76</v>
      </c>
    </row>
    <row r="41" spans="2:4" x14ac:dyDescent="0.3">
      <c r="B41" t="s">
        <v>72</v>
      </c>
      <c r="C41" t="s">
        <v>73</v>
      </c>
      <c r="D41">
        <v>0.75</v>
      </c>
    </row>
    <row r="42" spans="2:4" x14ac:dyDescent="0.3">
      <c r="B42" t="s">
        <v>74</v>
      </c>
      <c r="C42" t="s">
        <v>34</v>
      </c>
      <c r="D42">
        <v>0.75</v>
      </c>
    </row>
    <row r="43" spans="2:4" x14ac:dyDescent="0.3">
      <c r="B43" t="s">
        <v>75</v>
      </c>
      <c r="C43" t="s">
        <v>42</v>
      </c>
      <c r="D43">
        <v>0.74</v>
      </c>
    </row>
    <row r="44" spans="2:4" x14ac:dyDescent="0.3">
      <c r="B44" t="s">
        <v>76</v>
      </c>
      <c r="C44" t="s">
        <v>42</v>
      </c>
      <c r="D44">
        <v>0.74</v>
      </c>
    </row>
    <row r="45" spans="2:4" x14ac:dyDescent="0.3">
      <c r="B45" t="s">
        <v>77</v>
      </c>
      <c r="C45" t="s">
        <v>36</v>
      </c>
      <c r="D45">
        <v>0.74</v>
      </c>
    </row>
    <row r="46" spans="2:4" x14ac:dyDescent="0.3">
      <c r="B46" t="s">
        <v>78</v>
      </c>
      <c r="C46" t="s">
        <v>56</v>
      </c>
      <c r="D46">
        <v>0.74</v>
      </c>
    </row>
    <row r="47" spans="2:4" x14ac:dyDescent="0.3">
      <c r="B47" t="s">
        <v>79</v>
      </c>
      <c r="C47" t="s">
        <v>56</v>
      </c>
      <c r="D47">
        <v>0.73</v>
      </c>
    </row>
    <row r="48" spans="2:4" x14ac:dyDescent="0.3">
      <c r="B48" t="s">
        <v>80</v>
      </c>
      <c r="C48" t="s">
        <v>34</v>
      </c>
      <c r="D48">
        <v>0.72</v>
      </c>
    </row>
    <row r="49" spans="2:4" x14ac:dyDescent="0.3">
      <c r="B49" t="s">
        <v>81</v>
      </c>
      <c r="C49" t="s">
        <v>48</v>
      </c>
      <c r="D49">
        <v>0.69</v>
      </c>
    </row>
    <row r="50" spans="2:4" x14ac:dyDescent="0.3">
      <c r="B50" t="s">
        <v>82</v>
      </c>
      <c r="C50" t="s">
        <v>45</v>
      </c>
      <c r="D50">
        <v>0.68</v>
      </c>
    </row>
    <row r="51" spans="2:4" x14ac:dyDescent="0.3">
      <c r="B51" t="s">
        <v>83</v>
      </c>
      <c r="C51" t="s">
        <v>42</v>
      </c>
      <c r="D51">
        <v>0.68</v>
      </c>
    </row>
    <row r="52" spans="2:4" x14ac:dyDescent="0.3">
      <c r="B52" t="s">
        <v>84</v>
      </c>
      <c r="C52" t="s">
        <v>34</v>
      </c>
      <c r="D52">
        <v>0.68</v>
      </c>
    </row>
    <row r="53" spans="2:4" x14ac:dyDescent="0.3">
      <c r="B53" t="s">
        <v>85</v>
      </c>
      <c r="C53" t="s">
        <v>48</v>
      </c>
      <c r="D53">
        <v>0.64</v>
      </c>
    </row>
    <row r="54" spans="2:4" x14ac:dyDescent="0.3">
      <c r="B54" t="s">
        <v>86</v>
      </c>
      <c r="C54" t="s">
        <v>42</v>
      </c>
      <c r="D54">
        <v>0.63</v>
      </c>
    </row>
    <row r="55" spans="2:4" x14ac:dyDescent="0.3">
      <c r="B55" t="s">
        <v>87</v>
      </c>
      <c r="C55" t="s">
        <v>34</v>
      </c>
      <c r="D55">
        <v>0.62</v>
      </c>
    </row>
    <row r="56" spans="2:4" x14ac:dyDescent="0.3">
      <c r="B56" t="s">
        <v>88</v>
      </c>
      <c r="C56" t="s">
        <v>37</v>
      </c>
      <c r="D56">
        <v>0.61</v>
      </c>
    </row>
    <row r="57" spans="2:4" x14ac:dyDescent="0.3">
      <c r="B57" t="s">
        <v>89</v>
      </c>
      <c r="C57" t="s">
        <v>35</v>
      </c>
      <c r="D57">
        <v>0.61</v>
      </c>
    </row>
    <row r="58" spans="2:4" x14ac:dyDescent="0.3">
      <c r="B58" t="s">
        <v>90</v>
      </c>
      <c r="C58" t="s">
        <v>34</v>
      </c>
      <c r="D58">
        <v>0.6</v>
      </c>
    </row>
    <row r="59" spans="2:4" x14ac:dyDescent="0.3">
      <c r="B59" t="s">
        <v>91</v>
      </c>
      <c r="C59" t="s">
        <v>48</v>
      </c>
      <c r="D59">
        <v>0.59</v>
      </c>
    </row>
    <row r="60" spans="2:4" x14ac:dyDescent="0.3">
      <c r="B60" t="s">
        <v>92</v>
      </c>
      <c r="C60" t="s">
        <v>56</v>
      </c>
      <c r="D60">
        <v>0.59</v>
      </c>
    </row>
    <row r="61" spans="2:4" x14ac:dyDescent="0.3">
      <c r="B61" t="s">
        <v>93</v>
      </c>
      <c r="C61" t="s">
        <v>48</v>
      </c>
      <c r="D61">
        <v>0.57999999999999996</v>
      </c>
    </row>
    <row r="62" spans="2:4" x14ac:dyDescent="0.3">
      <c r="B62" t="s">
        <v>94</v>
      </c>
      <c r="C62" t="s">
        <v>61</v>
      </c>
      <c r="D62">
        <v>0.57999999999999996</v>
      </c>
    </row>
    <row r="63" spans="2:4" x14ac:dyDescent="0.3">
      <c r="B63" t="s">
        <v>95</v>
      </c>
      <c r="C63" t="s">
        <v>45</v>
      </c>
      <c r="D63">
        <v>0.56999999999999995</v>
      </c>
    </row>
    <row r="64" spans="2:4" x14ac:dyDescent="0.3">
      <c r="B64" t="s">
        <v>96</v>
      </c>
      <c r="C64" t="s">
        <v>48</v>
      </c>
      <c r="D64">
        <v>0.56000000000000005</v>
      </c>
    </row>
    <row r="65" spans="2:4" x14ac:dyDescent="0.3">
      <c r="B65" t="s">
        <v>97</v>
      </c>
      <c r="C65" t="s">
        <v>56</v>
      </c>
      <c r="D65">
        <v>0.55000000000000004</v>
      </c>
    </row>
    <row r="66" spans="2:4" x14ac:dyDescent="0.3">
      <c r="B66" t="s">
        <v>98</v>
      </c>
      <c r="C66" t="s">
        <v>42</v>
      </c>
      <c r="D66">
        <v>0.54</v>
      </c>
    </row>
    <row r="67" spans="2:4" x14ac:dyDescent="0.3">
      <c r="B67" t="s">
        <v>99</v>
      </c>
      <c r="C67" t="s">
        <v>100</v>
      </c>
      <c r="D67">
        <v>0.54</v>
      </c>
    </row>
    <row r="68" spans="2:4" x14ac:dyDescent="0.3">
      <c r="B68" t="s">
        <v>101</v>
      </c>
      <c r="C68" t="s">
        <v>102</v>
      </c>
      <c r="D68">
        <v>0.54</v>
      </c>
    </row>
    <row r="69" spans="2:4" x14ac:dyDescent="0.3">
      <c r="B69" t="s">
        <v>103</v>
      </c>
      <c r="C69" t="s">
        <v>104</v>
      </c>
      <c r="D69">
        <v>0.53</v>
      </c>
    </row>
    <row r="70" spans="2:4" x14ac:dyDescent="0.3">
      <c r="B70" t="s">
        <v>105</v>
      </c>
      <c r="C70" t="s">
        <v>35</v>
      </c>
      <c r="D70">
        <v>0.52</v>
      </c>
    </row>
    <row r="71" spans="2:4" x14ac:dyDescent="0.3">
      <c r="B71" t="s">
        <v>106</v>
      </c>
      <c r="C71" t="s">
        <v>56</v>
      </c>
      <c r="D71">
        <v>0.52</v>
      </c>
    </row>
    <row r="72" spans="2:4" x14ac:dyDescent="0.3">
      <c r="B72" t="s">
        <v>107</v>
      </c>
      <c r="C72" t="s">
        <v>42</v>
      </c>
      <c r="D72">
        <v>0.51</v>
      </c>
    </row>
    <row r="73" spans="2:4" x14ac:dyDescent="0.3">
      <c r="B73" t="s">
        <v>108</v>
      </c>
      <c r="C73" t="s">
        <v>38</v>
      </c>
      <c r="D73">
        <v>0.5</v>
      </c>
    </row>
    <row r="74" spans="2:4" x14ac:dyDescent="0.3">
      <c r="B74" t="s">
        <v>109</v>
      </c>
      <c r="C74" t="s">
        <v>56</v>
      </c>
      <c r="D74">
        <v>0.5</v>
      </c>
    </row>
    <row r="75" spans="2:4" x14ac:dyDescent="0.3">
      <c r="B75" t="s">
        <v>110</v>
      </c>
      <c r="C75" t="s">
        <v>34</v>
      </c>
      <c r="D75">
        <v>0.5</v>
      </c>
    </row>
    <row r="76" spans="2:4" x14ac:dyDescent="0.3">
      <c r="B76" t="s">
        <v>111</v>
      </c>
      <c r="C76" t="s">
        <v>35</v>
      </c>
      <c r="D76">
        <v>0.49</v>
      </c>
    </row>
    <row r="77" spans="2:4" x14ac:dyDescent="0.3">
      <c r="B77" t="s">
        <v>112</v>
      </c>
      <c r="C77" t="s">
        <v>36</v>
      </c>
      <c r="D77">
        <v>0.49</v>
      </c>
    </row>
    <row r="78" spans="2:4" x14ac:dyDescent="0.3">
      <c r="B78" t="s">
        <v>113</v>
      </c>
      <c r="C78" t="s">
        <v>100</v>
      </c>
      <c r="D78">
        <v>0.49</v>
      </c>
    </row>
    <row r="79" spans="2:4" x14ac:dyDescent="0.3">
      <c r="B79" t="s">
        <v>114</v>
      </c>
      <c r="C79" t="s">
        <v>34</v>
      </c>
      <c r="D79">
        <v>0.49</v>
      </c>
    </row>
    <row r="80" spans="2:4" x14ac:dyDescent="0.3">
      <c r="B80" t="s">
        <v>115</v>
      </c>
      <c r="C80" t="s">
        <v>42</v>
      </c>
      <c r="D80">
        <v>0.48</v>
      </c>
    </row>
    <row r="81" spans="2:4" x14ac:dyDescent="0.3">
      <c r="B81" t="s">
        <v>116</v>
      </c>
      <c r="C81" t="s">
        <v>61</v>
      </c>
      <c r="D81">
        <v>0.48</v>
      </c>
    </row>
    <row r="82" spans="2:4" x14ac:dyDescent="0.3">
      <c r="B82" t="s">
        <v>117</v>
      </c>
      <c r="C82" t="s">
        <v>36</v>
      </c>
      <c r="D82">
        <v>0.48</v>
      </c>
    </row>
    <row r="83" spans="2:4" x14ac:dyDescent="0.3">
      <c r="B83" t="s">
        <v>118</v>
      </c>
      <c r="C83" t="s">
        <v>45</v>
      </c>
      <c r="D83">
        <v>0.47</v>
      </c>
    </row>
    <row r="84" spans="2:4" x14ac:dyDescent="0.3">
      <c r="B84" t="s">
        <v>119</v>
      </c>
      <c r="C84" t="s">
        <v>37</v>
      </c>
      <c r="D84">
        <v>0.47</v>
      </c>
    </row>
    <row r="85" spans="2:4" x14ac:dyDescent="0.3">
      <c r="B85" t="s">
        <v>120</v>
      </c>
      <c r="C85" t="s">
        <v>34</v>
      </c>
      <c r="D85">
        <v>0.47</v>
      </c>
    </row>
    <row r="86" spans="2:4" x14ac:dyDescent="0.3">
      <c r="B86" t="s">
        <v>121</v>
      </c>
      <c r="C86" t="s">
        <v>42</v>
      </c>
      <c r="D86">
        <v>0.46</v>
      </c>
    </row>
    <row r="87" spans="2:4" x14ac:dyDescent="0.3">
      <c r="B87" t="s">
        <v>122</v>
      </c>
      <c r="C87" t="s">
        <v>38</v>
      </c>
      <c r="D87">
        <v>0.46</v>
      </c>
    </row>
    <row r="88" spans="2:4" x14ac:dyDescent="0.3">
      <c r="B88" t="s">
        <v>123</v>
      </c>
      <c r="C88" t="s">
        <v>45</v>
      </c>
      <c r="D88">
        <v>0.45</v>
      </c>
    </row>
    <row r="89" spans="2:4" x14ac:dyDescent="0.3">
      <c r="B89" t="s">
        <v>124</v>
      </c>
      <c r="C89" t="s">
        <v>45</v>
      </c>
      <c r="D89">
        <v>0.45</v>
      </c>
    </row>
    <row r="90" spans="2:4" x14ac:dyDescent="0.3">
      <c r="B90" t="s">
        <v>125</v>
      </c>
      <c r="C90" t="s">
        <v>48</v>
      </c>
      <c r="D90">
        <v>0.45</v>
      </c>
    </row>
    <row r="91" spans="2:4" x14ac:dyDescent="0.3">
      <c r="B91" t="s">
        <v>126</v>
      </c>
      <c r="C91" t="s">
        <v>36</v>
      </c>
      <c r="D91">
        <v>0.45</v>
      </c>
    </row>
    <row r="92" spans="2:4" x14ac:dyDescent="0.3">
      <c r="B92" t="s">
        <v>127</v>
      </c>
      <c r="C92" t="s">
        <v>37</v>
      </c>
      <c r="D92">
        <v>0.44</v>
      </c>
    </row>
    <row r="93" spans="2:4" x14ac:dyDescent="0.3">
      <c r="B93" t="s">
        <v>128</v>
      </c>
      <c r="C93" t="s">
        <v>129</v>
      </c>
      <c r="D93">
        <v>0.44</v>
      </c>
    </row>
    <row r="94" spans="2:4" x14ac:dyDescent="0.3">
      <c r="B94" t="s">
        <v>130</v>
      </c>
      <c r="C94" t="s">
        <v>102</v>
      </c>
      <c r="D94">
        <v>0.43</v>
      </c>
    </row>
    <row r="95" spans="2:4" x14ac:dyDescent="0.3">
      <c r="B95" t="s">
        <v>131</v>
      </c>
      <c r="C95" t="s">
        <v>35</v>
      </c>
      <c r="D95">
        <v>0.42</v>
      </c>
    </row>
    <row r="96" spans="2:4" x14ac:dyDescent="0.3">
      <c r="B96" t="s">
        <v>132</v>
      </c>
      <c r="C96" t="s">
        <v>133</v>
      </c>
      <c r="D96">
        <v>0.41</v>
      </c>
    </row>
    <row r="97" spans="2:4" x14ac:dyDescent="0.3">
      <c r="B97" t="s">
        <v>134</v>
      </c>
      <c r="C97" t="s">
        <v>42</v>
      </c>
      <c r="D97">
        <v>0.4</v>
      </c>
    </row>
    <row r="98" spans="2:4" x14ac:dyDescent="0.3">
      <c r="B98" t="s">
        <v>135</v>
      </c>
      <c r="C98" t="s">
        <v>100</v>
      </c>
      <c r="D98">
        <v>0.4</v>
      </c>
    </row>
    <row r="99" spans="2:4" x14ac:dyDescent="0.3">
      <c r="B99" t="s">
        <v>136</v>
      </c>
      <c r="C99" t="s">
        <v>34</v>
      </c>
      <c r="D99">
        <v>0.4</v>
      </c>
    </row>
    <row r="100" spans="2:4" x14ac:dyDescent="0.3">
      <c r="B100" t="s">
        <v>137</v>
      </c>
      <c r="C100" t="s">
        <v>37</v>
      </c>
      <c r="D100">
        <v>0.39</v>
      </c>
    </row>
    <row r="101" spans="2:4" x14ac:dyDescent="0.3">
      <c r="B101" t="s">
        <v>138</v>
      </c>
      <c r="C101" t="s">
        <v>45</v>
      </c>
      <c r="D101">
        <v>0.38</v>
      </c>
    </row>
    <row r="102" spans="2:4" x14ac:dyDescent="0.3">
      <c r="B102" t="s">
        <v>139</v>
      </c>
      <c r="C102" t="s">
        <v>36</v>
      </c>
      <c r="D102">
        <v>0.38</v>
      </c>
    </row>
    <row r="103" spans="2:4" x14ac:dyDescent="0.3">
      <c r="B103" t="s">
        <v>140</v>
      </c>
      <c r="C103" t="s">
        <v>37</v>
      </c>
      <c r="D103">
        <v>0.37</v>
      </c>
    </row>
    <row r="104" spans="2:4" x14ac:dyDescent="0.3">
      <c r="B104" t="s">
        <v>141</v>
      </c>
      <c r="C104" t="s">
        <v>73</v>
      </c>
      <c r="D104">
        <v>0.37</v>
      </c>
    </row>
    <row r="105" spans="2:4" x14ac:dyDescent="0.3">
      <c r="B105" t="s">
        <v>142</v>
      </c>
      <c r="C105" t="s">
        <v>42</v>
      </c>
      <c r="D105">
        <v>0.35</v>
      </c>
    </row>
    <row r="106" spans="2:4" x14ac:dyDescent="0.3">
      <c r="B106" t="s">
        <v>143</v>
      </c>
      <c r="C106" t="s">
        <v>61</v>
      </c>
      <c r="D106">
        <v>0.35</v>
      </c>
    </row>
    <row r="107" spans="2:4" x14ac:dyDescent="0.3">
      <c r="B107" t="s">
        <v>144</v>
      </c>
      <c r="C107" t="s">
        <v>104</v>
      </c>
      <c r="D107">
        <v>0.35</v>
      </c>
    </row>
    <row r="108" spans="2:4" x14ac:dyDescent="0.3">
      <c r="B108" t="s">
        <v>145</v>
      </c>
      <c r="C108" t="s">
        <v>38</v>
      </c>
      <c r="D108">
        <v>0.34</v>
      </c>
    </row>
    <row r="109" spans="2:4" x14ac:dyDescent="0.3">
      <c r="B109" t="s">
        <v>146</v>
      </c>
      <c r="C109" t="s">
        <v>36</v>
      </c>
      <c r="D109">
        <v>0.33</v>
      </c>
    </row>
    <row r="110" spans="2:4" x14ac:dyDescent="0.3">
      <c r="B110" t="s">
        <v>147</v>
      </c>
      <c r="C110" t="s">
        <v>67</v>
      </c>
      <c r="D110">
        <v>0.33</v>
      </c>
    </row>
    <row r="111" spans="2:4" x14ac:dyDescent="0.3">
      <c r="B111" t="s">
        <v>148</v>
      </c>
      <c r="C111" t="s">
        <v>42</v>
      </c>
      <c r="D111">
        <v>0.32</v>
      </c>
    </row>
    <row r="112" spans="2:4" x14ac:dyDescent="0.3">
      <c r="B112" t="s">
        <v>149</v>
      </c>
      <c r="C112" t="s">
        <v>45</v>
      </c>
      <c r="D112">
        <v>0.3</v>
      </c>
    </row>
    <row r="113" spans="2:4" x14ac:dyDescent="0.3">
      <c r="B113" t="s">
        <v>150</v>
      </c>
      <c r="C113" t="s">
        <v>36</v>
      </c>
      <c r="D113">
        <v>0.28000000000000003</v>
      </c>
    </row>
    <row r="114" spans="2:4" x14ac:dyDescent="0.3">
      <c r="B114" t="s">
        <v>151</v>
      </c>
      <c r="C114" t="s">
        <v>36</v>
      </c>
      <c r="D114">
        <v>0.28000000000000003</v>
      </c>
    </row>
    <row r="115" spans="2:4" x14ac:dyDescent="0.3">
      <c r="B115" t="s">
        <v>152</v>
      </c>
      <c r="C115" t="s">
        <v>56</v>
      </c>
      <c r="D115">
        <v>0.28000000000000003</v>
      </c>
    </row>
    <row r="116" spans="2:4" x14ac:dyDescent="0.3">
      <c r="B116" t="s">
        <v>153</v>
      </c>
      <c r="C116" t="s">
        <v>45</v>
      </c>
      <c r="D116">
        <v>0.27</v>
      </c>
    </row>
    <row r="117" spans="2:4" x14ac:dyDescent="0.3">
      <c r="B117" t="s">
        <v>154</v>
      </c>
      <c r="C117" t="s">
        <v>35</v>
      </c>
      <c r="D117">
        <v>0.27</v>
      </c>
    </row>
    <row r="118" spans="2:4" x14ac:dyDescent="0.3">
      <c r="B118" t="s">
        <v>155</v>
      </c>
      <c r="C118" t="s">
        <v>61</v>
      </c>
      <c r="D118">
        <v>0.25</v>
      </c>
    </row>
    <row r="119" spans="2:4" x14ac:dyDescent="0.3">
      <c r="B119" t="s">
        <v>156</v>
      </c>
      <c r="C119" t="s">
        <v>36</v>
      </c>
      <c r="D119">
        <v>0.25</v>
      </c>
    </row>
    <row r="120" spans="2:4" x14ac:dyDescent="0.3">
      <c r="B120" t="s">
        <v>157</v>
      </c>
      <c r="C120" t="s">
        <v>34</v>
      </c>
      <c r="D120">
        <v>0.24</v>
      </c>
    </row>
    <row r="121" spans="2:4" x14ac:dyDescent="0.3">
      <c r="B121" t="s">
        <v>158</v>
      </c>
      <c r="C121" t="s">
        <v>34</v>
      </c>
      <c r="D121">
        <v>0.24</v>
      </c>
    </row>
    <row r="122" spans="2:4" x14ac:dyDescent="0.3">
      <c r="B122" t="s">
        <v>159</v>
      </c>
      <c r="C122" t="s">
        <v>67</v>
      </c>
      <c r="D122">
        <v>0.22</v>
      </c>
    </row>
    <row r="123" spans="2:4" x14ac:dyDescent="0.3">
      <c r="B123" t="s">
        <v>160</v>
      </c>
      <c r="C123" t="s">
        <v>37</v>
      </c>
      <c r="D123">
        <v>0.21</v>
      </c>
    </row>
    <row r="124" spans="2:4" x14ac:dyDescent="0.3">
      <c r="B124" t="s">
        <v>161</v>
      </c>
      <c r="C124" t="s">
        <v>34</v>
      </c>
      <c r="D124">
        <v>0.21</v>
      </c>
    </row>
    <row r="125" spans="2:4" x14ac:dyDescent="0.3">
      <c r="B125" t="s">
        <v>162</v>
      </c>
      <c r="C125" t="s">
        <v>45</v>
      </c>
      <c r="D125">
        <v>0.2</v>
      </c>
    </row>
    <row r="126" spans="2:4" x14ac:dyDescent="0.3">
      <c r="B126" t="s">
        <v>163</v>
      </c>
      <c r="C126" t="s">
        <v>42</v>
      </c>
      <c r="D126">
        <v>0.2</v>
      </c>
    </row>
    <row r="127" spans="2:4" x14ac:dyDescent="0.3">
      <c r="B127" t="s">
        <v>164</v>
      </c>
      <c r="C127" t="s">
        <v>38</v>
      </c>
      <c r="D127">
        <v>0.19</v>
      </c>
    </row>
    <row r="128" spans="2:4" x14ac:dyDescent="0.3">
      <c r="B128" t="s">
        <v>165</v>
      </c>
      <c r="C128" t="s">
        <v>73</v>
      </c>
      <c r="D128">
        <v>0.19</v>
      </c>
    </row>
    <row r="129" spans="2:4" x14ac:dyDescent="0.3">
      <c r="B129" t="s">
        <v>166</v>
      </c>
      <c r="C129" t="s">
        <v>133</v>
      </c>
      <c r="D129">
        <v>0.17</v>
      </c>
    </row>
    <row r="130" spans="2:4" x14ac:dyDescent="0.3">
      <c r="B130" t="s">
        <v>167</v>
      </c>
      <c r="C130" t="s">
        <v>73</v>
      </c>
      <c r="D130">
        <v>0.15</v>
      </c>
    </row>
    <row r="131" spans="2:4" x14ac:dyDescent="0.3">
      <c r="B131" t="s">
        <v>168</v>
      </c>
      <c r="C131" t="s">
        <v>45</v>
      </c>
      <c r="D131">
        <v>0.14000000000000001</v>
      </c>
    </row>
    <row r="132" spans="2:4" x14ac:dyDescent="0.3">
      <c r="B132" t="s">
        <v>169</v>
      </c>
      <c r="C132" t="s">
        <v>67</v>
      </c>
      <c r="D132">
        <v>0.14000000000000001</v>
      </c>
    </row>
    <row r="133" spans="2:4" x14ac:dyDescent="0.3">
      <c r="B133" t="s">
        <v>170</v>
      </c>
      <c r="C133" t="s">
        <v>36</v>
      </c>
      <c r="D133">
        <v>0.13</v>
      </c>
    </row>
    <row r="134" spans="2:4" x14ac:dyDescent="0.3">
      <c r="B134" t="s">
        <v>171</v>
      </c>
      <c r="C134" t="s">
        <v>34</v>
      </c>
      <c r="D134">
        <v>0.12</v>
      </c>
    </row>
    <row r="135" spans="2:4" x14ac:dyDescent="0.3">
      <c r="B135" t="s">
        <v>172</v>
      </c>
      <c r="C135" t="s">
        <v>45</v>
      </c>
      <c r="D135">
        <v>0.11</v>
      </c>
    </row>
    <row r="136" spans="2:4" x14ac:dyDescent="0.3">
      <c r="B136" t="s">
        <v>173</v>
      </c>
      <c r="C136" t="s">
        <v>48</v>
      </c>
      <c r="D136">
        <v>0.11</v>
      </c>
    </row>
    <row r="137" spans="2:4" x14ac:dyDescent="0.3">
      <c r="B137" t="s">
        <v>174</v>
      </c>
      <c r="C137" t="s">
        <v>38</v>
      </c>
      <c r="D137">
        <v>0.11</v>
      </c>
    </row>
    <row r="138" spans="2:4" x14ac:dyDescent="0.3">
      <c r="B138" t="s">
        <v>175</v>
      </c>
      <c r="C138" t="s">
        <v>102</v>
      </c>
      <c r="D138">
        <v>0.09</v>
      </c>
    </row>
    <row r="139" spans="2:4" x14ac:dyDescent="0.3">
      <c r="B139" t="s">
        <v>176</v>
      </c>
      <c r="C139" t="s">
        <v>42</v>
      </c>
      <c r="D139">
        <v>0.06</v>
      </c>
    </row>
    <row r="140" spans="2:4" x14ac:dyDescent="0.3">
      <c r="B140" t="s">
        <v>177</v>
      </c>
      <c r="C140" t="s">
        <v>45</v>
      </c>
      <c r="D140">
        <v>0.04</v>
      </c>
    </row>
    <row r="141" spans="2:4" x14ac:dyDescent="0.3">
      <c r="B141" t="s">
        <v>178</v>
      </c>
      <c r="C141" t="s">
        <v>73</v>
      </c>
      <c r="D141">
        <v>0.04</v>
      </c>
    </row>
    <row r="142" spans="2:4" x14ac:dyDescent="0.3">
      <c r="B142" t="s">
        <v>179</v>
      </c>
      <c r="C142" t="s">
        <v>42</v>
      </c>
      <c r="D142">
        <v>0.02</v>
      </c>
    </row>
    <row r="143" spans="2:4" x14ac:dyDescent="0.3">
      <c r="B143" t="s">
        <v>180</v>
      </c>
      <c r="C143" t="s">
        <v>100</v>
      </c>
      <c r="D143">
        <v>0.01</v>
      </c>
    </row>
  </sheetData>
  <autoFilter ref="F4:G4" xr:uid="{E805F091-188C-4712-9B11-5EBD5EDBF45D}">
    <sortState xmlns:xlrd2="http://schemas.microsoft.com/office/spreadsheetml/2017/richdata2" ref="F5:G21">
      <sortCondition descending="1" ref="G4"/>
    </sortState>
  </autoFilter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FBDB-1376-4410-B8A3-9482884224BB}">
  <dimension ref="B3:M82"/>
  <sheetViews>
    <sheetView showGridLines="0" topLeftCell="A78" workbookViewId="0">
      <selection activeCell="C79" sqref="C79:D82"/>
    </sheetView>
  </sheetViews>
  <sheetFormatPr defaultRowHeight="14.4" x14ac:dyDescent="0.3"/>
  <cols>
    <col min="1" max="1" width="1.6640625" customWidth="1"/>
    <col min="2" max="2" width="6.88671875" bestFit="1" customWidth="1"/>
    <col min="3" max="3" width="23.21875" bestFit="1" customWidth="1"/>
    <col min="4" max="4" width="12.33203125" bestFit="1" customWidth="1"/>
    <col min="5" max="5" width="12.44140625" bestFit="1" customWidth="1"/>
    <col min="6" max="6" width="11.33203125" bestFit="1" customWidth="1"/>
  </cols>
  <sheetData>
    <row r="3" spans="2:5" x14ac:dyDescent="0.3">
      <c r="B3" s="1" t="s">
        <v>182</v>
      </c>
    </row>
    <row r="4" spans="2:5" ht="1.5" customHeight="1" x14ac:dyDescent="0.3"/>
    <row r="5" spans="2:5" x14ac:dyDescent="0.3">
      <c r="B5" s="21" t="s">
        <v>187</v>
      </c>
      <c r="C5" s="21" t="s">
        <v>184</v>
      </c>
      <c r="D5" s="21" t="s">
        <v>185</v>
      </c>
      <c r="E5" s="21" t="s">
        <v>186</v>
      </c>
    </row>
    <row r="6" spans="2:5" x14ac:dyDescent="0.3">
      <c r="B6" s="8">
        <v>1</v>
      </c>
      <c r="C6" s="8">
        <v>120000</v>
      </c>
      <c r="D6" s="8">
        <v>120908</v>
      </c>
      <c r="E6" s="22">
        <v>0.01</v>
      </c>
    </row>
    <row r="7" spans="2:5" x14ac:dyDescent="0.3">
      <c r="B7" s="8">
        <v>2</v>
      </c>
      <c r="C7" s="8">
        <v>240000</v>
      </c>
      <c r="D7" s="8">
        <v>249087</v>
      </c>
      <c r="E7" s="22">
        <v>0.04</v>
      </c>
    </row>
    <row r="8" spans="2:5" x14ac:dyDescent="0.3">
      <c r="B8" s="8">
        <v>3</v>
      </c>
      <c r="C8" s="8">
        <v>360000</v>
      </c>
      <c r="D8" s="8">
        <v>423925</v>
      </c>
      <c r="E8" s="22">
        <v>0.11</v>
      </c>
    </row>
    <row r="9" spans="2:5" x14ac:dyDescent="0.3">
      <c r="B9" s="8">
        <v>5</v>
      </c>
      <c r="C9" s="8">
        <v>600000</v>
      </c>
      <c r="D9" s="8">
        <v>886120</v>
      </c>
      <c r="E9" s="22">
        <v>0.16</v>
      </c>
    </row>
    <row r="10" spans="2:5" x14ac:dyDescent="0.3">
      <c r="B10" s="8">
        <v>7</v>
      </c>
      <c r="C10" s="8">
        <v>840000</v>
      </c>
      <c r="D10" s="8">
        <v>1772235</v>
      </c>
      <c r="E10" s="22">
        <v>0.21</v>
      </c>
    </row>
    <row r="11" spans="2:5" x14ac:dyDescent="0.3">
      <c r="B11" s="8">
        <v>10</v>
      </c>
      <c r="C11" s="8">
        <v>1200000</v>
      </c>
      <c r="D11" s="8">
        <v>3491342</v>
      </c>
      <c r="E11" s="22">
        <v>0.2</v>
      </c>
    </row>
    <row r="14" spans="2:5" x14ac:dyDescent="0.3">
      <c r="B14" s="1" t="s">
        <v>183</v>
      </c>
    </row>
    <row r="15" spans="2:5" ht="1.5" customHeight="1" x14ac:dyDescent="0.3"/>
    <row r="16" spans="2:5" x14ac:dyDescent="0.3">
      <c r="B16" s="21" t="s">
        <v>187</v>
      </c>
      <c r="C16" s="21" t="s">
        <v>184</v>
      </c>
      <c r="D16" s="21" t="s">
        <v>185</v>
      </c>
      <c r="E16" s="21" t="s">
        <v>186</v>
      </c>
    </row>
    <row r="17" spans="2:9" x14ac:dyDescent="0.3">
      <c r="B17" s="8">
        <v>1</v>
      </c>
      <c r="C17" s="8">
        <v>100000</v>
      </c>
      <c r="D17" s="8">
        <v>106014</v>
      </c>
      <c r="E17" s="22">
        <v>6.0100000000000001E-2</v>
      </c>
    </row>
    <row r="18" spans="2:9" x14ac:dyDescent="0.3">
      <c r="B18" s="8">
        <v>2</v>
      </c>
      <c r="C18" s="8">
        <v>100000</v>
      </c>
      <c r="D18" s="8">
        <v>117286</v>
      </c>
      <c r="E18" s="22">
        <v>8.2899999999999988E-2</v>
      </c>
    </row>
    <row r="19" spans="2:9" x14ac:dyDescent="0.3">
      <c r="B19" s="8">
        <v>3</v>
      </c>
      <c r="C19" s="8">
        <v>100000</v>
      </c>
      <c r="D19" s="8">
        <v>165765</v>
      </c>
      <c r="E19" s="22">
        <v>0.18329999999999999</v>
      </c>
    </row>
    <row r="20" spans="2:9" x14ac:dyDescent="0.3">
      <c r="B20" s="8">
        <v>5</v>
      </c>
      <c r="C20" s="8">
        <v>100000</v>
      </c>
      <c r="D20" s="8">
        <v>272903</v>
      </c>
      <c r="E20" s="22">
        <v>0.22219999999999998</v>
      </c>
    </row>
    <row r="21" spans="2:9" x14ac:dyDescent="0.3">
      <c r="B21" s="8">
        <v>7</v>
      </c>
      <c r="C21" s="8">
        <v>100000</v>
      </c>
      <c r="D21" s="8">
        <v>423319</v>
      </c>
      <c r="E21" s="22">
        <v>0.22870000000000001</v>
      </c>
    </row>
    <row r="22" spans="2:9" x14ac:dyDescent="0.3">
      <c r="B22" s="8">
        <v>10</v>
      </c>
      <c r="C22" s="8">
        <v>100000</v>
      </c>
      <c r="D22" s="8">
        <v>418425</v>
      </c>
      <c r="E22" s="22">
        <v>0.1537</v>
      </c>
    </row>
    <row r="25" spans="2:9" x14ac:dyDescent="0.3">
      <c r="E25" t="s">
        <v>195</v>
      </c>
      <c r="F25" s="17">
        <f>_xlfn.RRI(5,6892.75,15958.8)</f>
        <v>0.18282784856766132</v>
      </c>
      <c r="H25">
        <v>10</v>
      </c>
      <c r="I25" s="16">
        <f>_xlfn.RRI(10,24325,82814.71)</f>
        <v>0.13033054478080675</v>
      </c>
    </row>
    <row r="26" spans="2:9" x14ac:dyDescent="0.3">
      <c r="E26" t="s">
        <v>196</v>
      </c>
      <c r="F26" s="17">
        <f>_xlfn.RRI(4,9293.55,15958.8)</f>
        <v>0.14473417389730181</v>
      </c>
      <c r="H26">
        <v>7</v>
      </c>
      <c r="I26" s="16">
        <f>_xlfn.RRI(7,36585.5,82814.71)</f>
        <v>0.12379086799001948</v>
      </c>
    </row>
    <row r="27" spans="2:9" x14ac:dyDescent="0.3">
      <c r="E27" t="s">
        <v>197</v>
      </c>
      <c r="F27" s="17">
        <f>_xlfn.RRI(3,9162.4,15958.8)</f>
        <v>0.2031792351463495</v>
      </c>
      <c r="H27">
        <v>5</v>
      </c>
      <c r="I27" s="16">
        <f>_xlfn.RRI(5,51903.96,82814.71)</f>
        <v>9.7947055571804498E-2</v>
      </c>
    </row>
    <row r="28" spans="2:9" x14ac:dyDescent="0.3">
      <c r="E28" t="s">
        <v>198</v>
      </c>
      <c r="F28" s="17">
        <f>_xlfn.RRI(2,15098.9,15958.8)</f>
        <v>2.8081304483345892E-2</v>
      </c>
      <c r="H28">
        <v>3</v>
      </c>
      <c r="I28" s="16">
        <f>_xlfn.RRI(3,59463,82814.71)</f>
        <v>0.1167438163797927</v>
      </c>
    </row>
    <row r="29" spans="2:9" x14ac:dyDescent="0.3">
      <c r="E29" t="s">
        <v>199</v>
      </c>
      <c r="F29" s="17">
        <f>_xlfn.RRI(1,16035.75,15958.8)</f>
        <v>-4.7986530096815194E-3</v>
      </c>
      <c r="H29">
        <v>2</v>
      </c>
      <c r="I29" s="16">
        <f>_xlfn.RRI(2,72568.45,82814.71)</f>
        <v>6.8267015840639766E-2</v>
      </c>
    </row>
    <row r="30" spans="2:9" x14ac:dyDescent="0.3">
      <c r="H30">
        <v>1</v>
      </c>
      <c r="I30" s="16">
        <f>_xlfn.RRI(1,74454,82814.71)</f>
        <v>0.11229363096677147</v>
      </c>
    </row>
    <row r="33" spans="3:7" x14ac:dyDescent="0.3">
      <c r="C33" s="1" t="s">
        <v>207</v>
      </c>
      <c r="E33" s="1" t="s">
        <v>218</v>
      </c>
      <c r="F33" s="1" t="s">
        <v>219</v>
      </c>
      <c r="G33" s="1" t="s">
        <v>220</v>
      </c>
    </row>
    <row r="34" spans="3:7" x14ac:dyDescent="0.3">
      <c r="C34" t="s">
        <v>208</v>
      </c>
      <c r="E34">
        <v>21.43</v>
      </c>
      <c r="F34">
        <v>19.97</v>
      </c>
      <c r="G34">
        <v>20.37</v>
      </c>
    </row>
    <row r="35" spans="3:7" x14ac:dyDescent="0.3">
      <c r="C35" t="s">
        <v>209</v>
      </c>
      <c r="E35">
        <v>2.92</v>
      </c>
      <c r="F35">
        <v>2.61</v>
      </c>
      <c r="G35">
        <v>2.94</v>
      </c>
    </row>
    <row r="36" spans="3:7" x14ac:dyDescent="0.3">
      <c r="C36" t="s">
        <v>210</v>
      </c>
      <c r="E36">
        <v>2.5299999999999998</v>
      </c>
      <c r="F36">
        <v>2.17</v>
      </c>
      <c r="G36">
        <v>2.64</v>
      </c>
    </row>
    <row r="37" spans="3:7" x14ac:dyDescent="0.3">
      <c r="C37" t="s">
        <v>211</v>
      </c>
      <c r="E37">
        <v>22.6</v>
      </c>
      <c r="F37">
        <v>18.52</v>
      </c>
      <c r="G37">
        <v>16.16</v>
      </c>
    </row>
    <row r="38" spans="3:7" x14ac:dyDescent="0.3">
      <c r="C38" t="s">
        <v>212</v>
      </c>
      <c r="E38">
        <v>0.72</v>
      </c>
      <c r="F38">
        <v>0.88</v>
      </c>
      <c r="G38">
        <v>1.33</v>
      </c>
    </row>
    <row r="39" spans="3:7" x14ac:dyDescent="0.3">
      <c r="C39" t="s">
        <v>217</v>
      </c>
      <c r="E39">
        <v>14.04</v>
      </c>
      <c r="F39">
        <v>14.65</v>
      </c>
      <c r="G39">
        <v>12.63</v>
      </c>
    </row>
    <row r="40" spans="3:7" x14ac:dyDescent="0.3">
      <c r="C40" t="s">
        <v>213</v>
      </c>
      <c r="E40">
        <v>11.8</v>
      </c>
      <c r="F40">
        <v>9.94</v>
      </c>
      <c r="G40">
        <v>11.22</v>
      </c>
    </row>
    <row r="41" spans="3:7" x14ac:dyDescent="0.3">
      <c r="C41" t="s">
        <v>214</v>
      </c>
      <c r="E41">
        <v>12.37</v>
      </c>
      <c r="F41">
        <v>10.97</v>
      </c>
      <c r="G41">
        <v>12.1</v>
      </c>
    </row>
    <row r="42" spans="3:7" x14ac:dyDescent="0.3">
      <c r="C42" t="s">
        <v>215</v>
      </c>
      <c r="E42">
        <v>13.02</v>
      </c>
      <c r="F42">
        <v>10.94</v>
      </c>
      <c r="G42">
        <v>4.41</v>
      </c>
    </row>
    <row r="43" spans="3:7" x14ac:dyDescent="0.3">
      <c r="C43" t="s">
        <v>216</v>
      </c>
      <c r="E43">
        <v>16.79</v>
      </c>
      <c r="F43">
        <v>14.41</v>
      </c>
      <c r="G43">
        <v>16.04</v>
      </c>
    </row>
    <row r="46" spans="3:7" x14ac:dyDescent="0.3">
      <c r="C46" s="1" t="s">
        <v>224</v>
      </c>
      <c r="E46" s="1" t="s">
        <v>233</v>
      </c>
      <c r="F46" s="1" t="s">
        <v>234</v>
      </c>
    </row>
    <row r="47" spans="3:7" x14ac:dyDescent="0.3">
      <c r="C47" t="s">
        <v>225</v>
      </c>
      <c r="E47">
        <v>11.6</v>
      </c>
      <c r="F47">
        <v>11.97</v>
      </c>
    </row>
    <row r="48" spans="3:7" x14ac:dyDescent="0.3">
      <c r="C48" t="s">
        <v>226</v>
      </c>
      <c r="E48">
        <v>12.25</v>
      </c>
      <c r="F48">
        <v>18.11</v>
      </c>
    </row>
    <row r="49" spans="3:10" x14ac:dyDescent="0.3">
      <c r="C49" t="s">
        <v>227</v>
      </c>
      <c r="E49">
        <v>21.93</v>
      </c>
      <c r="F49">
        <v>19.14</v>
      </c>
    </row>
    <row r="50" spans="3:10" x14ac:dyDescent="0.3">
      <c r="C50" t="s">
        <v>228</v>
      </c>
      <c r="E50">
        <v>4.4400000000000004</v>
      </c>
      <c r="F50">
        <v>2.6</v>
      </c>
    </row>
    <row r="51" spans="3:10" x14ac:dyDescent="0.3">
      <c r="C51" t="s">
        <v>229</v>
      </c>
      <c r="E51">
        <v>0.82</v>
      </c>
      <c r="F51">
        <v>1.43</v>
      </c>
    </row>
    <row r="52" spans="3:10" x14ac:dyDescent="0.3">
      <c r="C52" t="s">
        <v>61</v>
      </c>
      <c r="E52">
        <v>1.61</v>
      </c>
      <c r="F52">
        <v>1.69</v>
      </c>
    </row>
    <row r="53" spans="3:10" x14ac:dyDescent="0.3">
      <c r="C53" t="s">
        <v>230</v>
      </c>
      <c r="E53">
        <v>17.04</v>
      </c>
      <c r="F53">
        <v>19.89</v>
      </c>
    </row>
    <row r="54" spans="3:10" x14ac:dyDescent="0.3">
      <c r="C54" t="s">
        <v>56</v>
      </c>
      <c r="E54">
        <v>9.2100000000000009</v>
      </c>
      <c r="F54">
        <v>6.73</v>
      </c>
    </row>
    <row r="55" spans="3:10" x14ac:dyDescent="0.3">
      <c r="C55" t="s">
        <v>231</v>
      </c>
      <c r="E55">
        <v>5.9</v>
      </c>
      <c r="F55">
        <v>5.85</v>
      </c>
    </row>
    <row r="56" spans="3:10" x14ac:dyDescent="0.3">
      <c r="C56" t="s">
        <v>36</v>
      </c>
      <c r="E56">
        <v>14.28</v>
      </c>
      <c r="F56">
        <v>11.1</v>
      </c>
    </row>
    <row r="57" spans="3:10" x14ac:dyDescent="0.3">
      <c r="C57" t="s">
        <v>232</v>
      </c>
      <c r="E57">
        <v>0.92</v>
      </c>
      <c r="F57">
        <v>1.49</v>
      </c>
    </row>
    <row r="59" spans="3:10" x14ac:dyDescent="0.3">
      <c r="C59" s="42" t="s">
        <v>237</v>
      </c>
      <c r="D59" s="42"/>
      <c r="E59" s="43" t="s">
        <v>247</v>
      </c>
      <c r="F59" s="43" t="s">
        <v>248</v>
      </c>
      <c r="G59" s="41" t="s">
        <v>238</v>
      </c>
      <c r="H59" s="41"/>
      <c r="I59" s="41"/>
      <c r="J59" s="41"/>
    </row>
    <row r="60" spans="3:10" ht="15" thickBot="1" x14ac:dyDescent="0.35">
      <c r="C60" s="44"/>
      <c r="D60" s="44"/>
      <c r="E60" s="45"/>
      <c r="F60" s="45"/>
      <c r="G60" s="46" t="s">
        <v>249</v>
      </c>
      <c r="H60" s="46" t="s">
        <v>239</v>
      </c>
      <c r="I60" s="46" t="s">
        <v>240</v>
      </c>
      <c r="J60" s="46" t="s">
        <v>250</v>
      </c>
    </row>
    <row r="61" spans="3:10" x14ac:dyDescent="0.3">
      <c r="C61" t="s">
        <v>246</v>
      </c>
      <c r="E61">
        <v>25516.76</v>
      </c>
      <c r="F61">
        <v>1.61</v>
      </c>
      <c r="G61">
        <v>-3.56</v>
      </c>
      <c r="H61">
        <v>11.15</v>
      </c>
      <c r="I61">
        <v>17.53</v>
      </c>
      <c r="J61">
        <v>19.53</v>
      </c>
    </row>
    <row r="62" spans="3:10" x14ac:dyDescent="0.3">
      <c r="C62" t="s">
        <v>242</v>
      </c>
      <c r="E62">
        <v>27384.03</v>
      </c>
      <c r="F62">
        <v>1.64</v>
      </c>
      <c r="G62">
        <v>-6.29</v>
      </c>
      <c r="H62">
        <v>6.05</v>
      </c>
      <c r="I62">
        <v>19.010000000000002</v>
      </c>
      <c r="J62">
        <v>24.72</v>
      </c>
    </row>
    <row r="63" spans="3:10" x14ac:dyDescent="0.3">
      <c r="C63" t="s">
        <v>243</v>
      </c>
      <c r="E63">
        <v>65812.160000000003</v>
      </c>
      <c r="F63">
        <v>1.41</v>
      </c>
      <c r="G63">
        <v>-3.96</v>
      </c>
      <c r="H63">
        <v>10.26</v>
      </c>
      <c r="I63">
        <v>20.82</v>
      </c>
      <c r="J63">
        <v>23.5</v>
      </c>
    </row>
    <row r="64" spans="3:10" x14ac:dyDescent="0.3">
      <c r="C64" t="s">
        <v>244</v>
      </c>
      <c r="E64">
        <v>19266.54</v>
      </c>
      <c r="F64">
        <v>1.63</v>
      </c>
      <c r="G64">
        <v>-1.81</v>
      </c>
      <c r="H64">
        <v>13.31</v>
      </c>
      <c r="I64">
        <v>29.63</v>
      </c>
      <c r="J64">
        <v>23.12</v>
      </c>
    </row>
    <row r="65" spans="3:13" x14ac:dyDescent="0.3">
      <c r="C65" t="s">
        <v>245</v>
      </c>
      <c r="E65">
        <v>9008.5400000000009</v>
      </c>
      <c r="F65">
        <v>1.71</v>
      </c>
      <c r="G65">
        <v>-2.5099999999999998</v>
      </c>
      <c r="H65">
        <v>14.01</v>
      </c>
      <c r="I65">
        <v>24.12</v>
      </c>
      <c r="J65">
        <v>22.15</v>
      </c>
    </row>
    <row r="68" spans="3:13" x14ac:dyDescent="0.3">
      <c r="C68" s="1" t="s">
        <v>251</v>
      </c>
    </row>
    <row r="69" spans="3:13" x14ac:dyDescent="0.3">
      <c r="D69">
        <v>2016</v>
      </c>
      <c r="E69">
        <v>2017</v>
      </c>
      <c r="F69">
        <v>2018</v>
      </c>
      <c r="G69">
        <v>2019</v>
      </c>
      <c r="H69">
        <v>2020</v>
      </c>
      <c r="I69">
        <v>2021</v>
      </c>
      <c r="J69">
        <v>2022</v>
      </c>
      <c r="K69">
        <v>2023</v>
      </c>
      <c r="L69">
        <v>2024</v>
      </c>
      <c r="M69">
        <v>2025</v>
      </c>
    </row>
    <row r="70" spans="3:13" x14ac:dyDescent="0.3">
      <c r="C70" t="s">
        <v>241</v>
      </c>
      <c r="D70">
        <v>3.99</v>
      </c>
      <c r="E70">
        <v>38.31</v>
      </c>
      <c r="F70">
        <v>-8.94</v>
      </c>
      <c r="G70">
        <v>19.38</v>
      </c>
      <c r="H70">
        <v>22.37</v>
      </c>
      <c r="I70">
        <v>58.22</v>
      </c>
      <c r="J70">
        <v>2.62</v>
      </c>
      <c r="K70">
        <v>34.04</v>
      </c>
      <c r="L70">
        <v>25.02</v>
      </c>
      <c r="M70">
        <v>-1.97</v>
      </c>
    </row>
    <row r="71" spans="3:13" x14ac:dyDescent="0.3">
      <c r="C71" t="s">
        <v>252</v>
      </c>
      <c r="D71">
        <v>6.2</v>
      </c>
      <c r="E71">
        <v>49.29</v>
      </c>
      <c r="F71">
        <v>-16.72</v>
      </c>
      <c r="G71">
        <v>-0.96</v>
      </c>
      <c r="H71">
        <v>30.35</v>
      </c>
      <c r="I71">
        <v>62.64</v>
      </c>
      <c r="J71">
        <v>1.3</v>
      </c>
      <c r="K71">
        <v>41.08</v>
      </c>
      <c r="L71">
        <v>26.85</v>
      </c>
      <c r="M71">
        <v>-4.47</v>
      </c>
    </row>
    <row r="72" spans="3:13" x14ac:dyDescent="0.3">
      <c r="C72" t="s">
        <v>253</v>
      </c>
      <c r="D72">
        <v>-2.21</v>
      </c>
      <c r="E72">
        <v>-10.98</v>
      </c>
      <c r="F72">
        <v>7.78</v>
      </c>
      <c r="G72">
        <v>20.34</v>
      </c>
      <c r="H72">
        <v>-7.98</v>
      </c>
      <c r="I72">
        <v>-4.42</v>
      </c>
      <c r="J72">
        <v>1.32</v>
      </c>
      <c r="K72">
        <v>-7.04</v>
      </c>
      <c r="L72">
        <v>-1.83</v>
      </c>
      <c r="M72">
        <v>2.5</v>
      </c>
    </row>
    <row r="73" spans="3:13" x14ac:dyDescent="0.3">
      <c r="C73" t="s">
        <v>254</v>
      </c>
      <c r="D73">
        <v>10</v>
      </c>
      <c r="E73">
        <v>12</v>
      </c>
      <c r="F73">
        <v>3</v>
      </c>
      <c r="G73">
        <v>1</v>
      </c>
      <c r="H73">
        <v>14</v>
      </c>
      <c r="I73">
        <v>16</v>
      </c>
      <c r="J73">
        <v>9</v>
      </c>
      <c r="K73">
        <v>19</v>
      </c>
      <c r="L73">
        <v>14</v>
      </c>
      <c r="M73">
        <v>8</v>
      </c>
    </row>
    <row r="74" spans="3:13" x14ac:dyDescent="0.3">
      <c r="C74" t="s">
        <v>255</v>
      </c>
      <c r="D74">
        <v>13</v>
      </c>
      <c r="E74">
        <v>13</v>
      </c>
      <c r="F74">
        <v>14</v>
      </c>
      <c r="G74">
        <v>17</v>
      </c>
      <c r="H74">
        <v>19</v>
      </c>
      <c r="I74">
        <v>22</v>
      </c>
      <c r="J74">
        <v>23</v>
      </c>
      <c r="K74">
        <v>24</v>
      </c>
      <c r="L74">
        <v>27</v>
      </c>
      <c r="M74">
        <v>29</v>
      </c>
    </row>
    <row r="78" spans="3:13" x14ac:dyDescent="0.3">
      <c r="C78" s="1" t="s">
        <v>256</v>
      </c>
    </row>
    <row r="79" spans="3:13" x14ac:dyDescent="0.3">
      <c r="C79" t="s">
        <v>257</v>
      </c>
      <c r="D79">
        <v>139</v>
      </c>
    </row>
    <row r="80" spans="3:13" x14ac:dyDescent="0.3">
      <c r="C80" t="s">
        <v>258</v>
      </c>
      <c r="D80" s="25">
        <v>0.21310000000000001</v>
      </c>
    </row>
    <row r="81" spans="3:4" x14ac:dyDescent="0.3">
      <c r="C81" t="s">
        <v>259</v>
      </c>
      <c r="D81" s="25">
        <v>0.12809999999999999</v>
      </c>
    </row>
    <row r="82" spans="3:4" x14ac:dyDescent="0.3">
      <c r="C82" t="s">
        <v>260</v>
      </c>
      <c r="D82" s="25">
        <v>0.51390000000000002</v>
      </c>
    </row>
  </sheetData>
  <autoFilter ref="B16:E16" xr:uid="{304AFBDB-1376-4410-B8A3-9482884224BB}">
    <sortState xmlns:xlrd2="http://schemas.microsoft.com/office/spreadsheetml/2017/richdata2" ref="B17:E22">
      <sortCondition ref="B16"/>
    </sortState>
  </autoFilter>
  <mergeCells count="4">
    <mergeCell ref="F59:F60"/>
    <mergeCell ref="E59:E60"/>
    <mergeCell ref="C59:D60"/>
    <mergeCell ref="G59:J5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Holdings</vt:lpstr>
      <vt:lpstr>Sheet4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Raghav Shah</dc:creator>
  <cp:lastModifiedBy>Raghav Shah</cp:lastModifiedBy>
  <cp:lastPrinted>2026-02-23T12:56:42Z</cp:lastPrinted>
  <dcterms:created xsi:type="dcterms:W3CDTF">2026-02-22T07:25:28Z</dcterms:created>
  <dcterms:modified xsi:type="dcterms:W3CDTF">2026-02-23T14:00:53Z</dcterms:modified>
</cp:coreProperties>
</file>